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8472" windowHeight="8520" activeTab="0"/>
  </bookViews>
  <sheets>
    <sheet name="Лист1" sheetId="1" r:id="rId1"/>
  </sheets>
  <definedNames>
    <definedName name="_xlnm.Print_Area" localSheetId="0">'Лист1'!$A$1:$J$113</definedName>
  </definedNames>
  <calcPr fullCalcOnLoad="1"/>
</workbook>
</file>

<file path=xl/sharedStrings.xml><?xml version="1.0" encoding="utf-8"?>
<sst xmlns="http://schemas.openxmlformats.org/spreadsheetml/2006/main" count="272" uniqueCount="183">
  <si>
    <t>Наименование работ и услуг</t>
  </si>
  <si>
    <t>постоянно</t>
  </si>
  <si>
    <t>по необходимости</t>
  </si>
  <si>
    <t>Стоимость 1кв. м общей площади (рублей в месяц) (c учетом НДС)</t>
  </si>
  <si>
    <t>месячная плата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</si>
  <si>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</t>
  </si>
  <si>
    <t xml:space="preserve">Итого по разделу 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</si>
  <si>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</si>
  <si>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</si>
  <si>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17.1.</t>
  </si>
  <si>
    <t>17.2.</t>
  </si>
  <si>
    <t>17.3.</t>
  </si>
  <si>
    <t>17.4.</t>
  </si>
  <si>
    <t>18.1.</t>
  </si>
  <si>
    <t>18.2.</t>
  </si>
  <si>
    <t>18.3.</t>
  </si>
  <si>
    <t>18.4.</t>
  </si>
  <si>
    <t>18.5.</t>
  </si>
  <si>
    <t>19.1.</t>
  </si>
  <si>
    <t>19.2.</t>
  </si>
  <si>
    <t>19.3.</t>
  </si>
  <si>
    <t>19.4.</t>
  </si>
  <si>
    <t>IV. Прочие работы и услуги</t>
  </si>
  <si>
    <t>5 раз в неделю</t>
  </si>
  <si>
    <t>1 раз в полугодие</t>
  </si>
  <si>
    <t>Итого: содержание и ремонт МКД</t>
  </si>
  <si>
    <t>Проверка исправности, работоспособности, регулировка и техническое обслуживание коллективных (общедомовых) приборов учёта</t>
  </si>
  <si>
    <t>Услуги по начислению и сбору платы за содержание и ремонт жилых помещений (ЕРЦ)</t>
  </si>
  <si>
    <t>Переодичность выполнения работ и оказания услуг</t>
  </si>
  <si>
    <t>Обеспечение устранения аварий в соответствии с установленными предельными сроками на внутридомовых системах в МКД, выполнение заявок населения</t>
  </si>
  <si>
    <t>1.1</t>
  </si>
  <si>
    <t>1.2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</si>
  <si>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</si>
  <si>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1.3</t>
  </si>
  <si>
    <t>2.1</t>
  </si>
  <si>
    <t>июнь-октябрь</t>
  </si>
  <si>
    <t>3.1</t>
  </si>
  <si>
    <t>3.2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</si>
  <si>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</si>
  <si>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3.3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</si>
  <si>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</si>
  <si>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</si>
  <si>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</si>
  <si>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</si>
  <si>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</si>
  <si>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</si>
  <si>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4.1</t>
  </si>
  <si>
    <t>4.2</t>
  </si>
  <si>
    <t>4.3</t>
  </si>
  <si>
    <t>4.4</t>
  </si>
  <si>
    <t>5.1</t>
  </si>
  <si>
    <t>5.2</t>
  </si>
  <si>
    <t>6.1</t>
  </si>
  <si>
    <t>проверка кровли на отсутствие протечек;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</si>
  <si>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</si>
  <si>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</si>
  <si>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</si>
  <si>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6.2</t>
  </si>
  <si>
    <t>6.3</t>
  </si>
  <si>
    <t>6.4</t>
  </si>
  <si>
    <t>6.5</t>
  </si>
  <si>
    <t>6.6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</si>
  <si>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</si>
  <si>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</si>
  <si>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</si>
  <si>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</si>
  <si>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</si>
  <si>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</si>
  <si>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</si>
  <si>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</si>
  <si>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проверка состояния основания и поверхностного слоя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</si>
  <si>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</si>
  <si>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</si>
  <si>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</si>
  <si>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  и элементов, скрытых от постоянного наблюдения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</si>
  <si>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</si>
  <si>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</si>
  <si>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</si>
  <si>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</si>
  <si>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</si>
  <si>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</si>
  <si>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</si>
  <si>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</si>
  <si>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</si>
  <si>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</si>
  <si>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радио- и телевизионного коммуникационного оборудования в МКД</t>
  </si>
  <si>
    <t>техническое обслуживание и ремонт электрооборудования</t>
  </si>
  <si>
    <t>Работы по обеспечению требований пожарной безопасности</t>
  </si>
  <si>
    <t>обеспечить работу аварийно-диспетчерской службы;</t>
  </si>
  <si>
    <t>вести и хранить техническую документацию на многоквартирный дом в установленном законодательством Российской Федерации порядке;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</si>
  <si>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</si>
  <si>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</si>
  <si>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обязательным.</t>
  </si>
  <si>
    <t>организовывать работу по начислению и сбору платы за содержание и ремонт жилых помещений;</t>
  </si>
  <si>
    <t>организовать работу по взысканию задолженности по оплате жилых помещений;</t>
  </si>
  <si>
    <t>7.1</t>
  </si>
  <si>
    <t>7.2</t>
  </si>
  <si>
    <t>7.3</t>
  </si>
  <si>
    <t>8.1</t>
  </si>
  <si>
    <t>8.2</t>
  </si>
  <si>
    <t>8.3</t>
  </si>
  <si>
    <t>8.4</t>
  </si>
  <si>
    <t>8.5</t>
  </si>
  <si>
    <t>10.1</t>
  </si>
  <si>
    <t>11.1</t>
  </si>
  <si>
    <t>11.2</t>
  </si>
  <si>
    <t>12.1</t>
  </si>
  <si>
    <t>12.2</t>
  </si>
  <si>
    <t xml:space="preserve">проверка технического состояния видимых частей конструкций с выявлением:признаков неравномерных осадок фундаментов всех типов,коррозии арматуры, расслаивания, трещин, выпучивания, отклонения от вертикали; </t>
  </si>
  <si>
    <t>проверка состояния гидроизоляции фундаментов и систем водоотвода фундамента, при выявлении нарушений - восстановление их работоспособности.</t>
  </si>
  <si>
    <t>Работы, выполняемые на свайном поле под многоквартирным домом, в том числе:</t>
  </si>
  <si>
    <t>Работы, выполняемые в отношении всех видов фундаментов (сваи), в том числе:</t>
  </si>
  <si>
    <t>проверка состояния свайного поля под многоквартирным домом, очистка от мусора.</t>
  </si>
  <si>
    <t>Работы, выполняемые для надлежащего содержания стен МКД, в том числе:</t>
  </si>
  <si>
    <t>Работы, выполняемые в целях надлежащего содержания перекрытий и покрытий МКД, в том числе:</t>
  </si>
  <si>
    <t xml:space="preserve">Работы, выполняемые в целях надлежащего содержания балок (ригелей) перекрытий и покрытий МКД, в том числе: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</si>
  <si>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</si>
  <si>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 МКД, в том числе:</t>
  </si>
  <si>
    <t>Работы, выполняемые в целях надлежащего содержания лестниц МКД, в том числе:</t>
  </si>
  <si>
    <t>Работы, выполняемые в целях надлежащего содержания фасадов МКД, в том числе:</t>
  </si>
  <si>
    <t>Работы, выполняемые в целях надлежащего содержания перегородок в МКД.</t>
  </si>
  <si>
    <t>Работы, выполняемые в целях надлежащего содержания внутренней отделки МКД, в том числе:</t>
  </si>
  <si>
    <t>Работы, выполняемые в целях надлежащего содержания полов помещений, относящихся к общему имуществу в МКД, в том числе:</t>
  </si>
  <si>
    <t>Работы, выполняемые в целях надлежащего содержания оконных и дверных заполнений помещений, относящихся к общему имуществу в МКД, в том числе:</t>
  </si>
  <si>
    <t>Работы, выполняемые в целях надлежащего содержания систем вентиляции и дымоудаления МКД, в том числе:</t>
  </si>
  <si>
    <t>13.1</t>
  </si>
  <si>
    <t>13.2</t>
  </si>
  <si>
    <t>Общие работы и работы, выполняемые  для надлежащего содержания систем водоснабжения (холодного и горячего), отопления, водоотведения и электрооборудования в МКД, в том числе: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</si>
  <si>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</si>
  <si>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</si>
  <si>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</si>
  <si>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</si>
  <si>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</si>
  <si>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</si>
  <si>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</si>
  <si>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</si>
  <si>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</si>
  <si>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</si>
  <si>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</si>
  <si>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</si>
  <si>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Работы по содержанию помещений, входящих в состав общего имущества МКД, в том числе: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</si>
  <si>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период года, в том числе: </t>
  </si>
  <si>
    <t>сухая и влажная уборка тамбуров, холлов, коридоров,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</si>
  <si>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</si>
  <si>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</si>
  <si>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МКД.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</si>
  <si>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</si>
  <si>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</si>
  <si>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сдвигание свежевыпавшего снега и очистка придомовой территории от снега и льда при наличии колейности свыше 5 см;</t>
  </si>
  <si>
    <t xml:space="preserve">очистка от мусора урн возле подъездов, их промывка, уборка контейнерных площадок, расположенных на придомовой территории; </t>
  </si>
  <si>
    <t>проверка и при необходимости очистка кровли от скопления снега, наледи и сосулек;</t>
  </si>
  <si>
    <t>уборка крыльца и площадки перед входом в подъезд.</t>
  </si>
  <si>
    <t>Работы по содержанию придомовой территории в теплый период года, в том числе:</t>
  </si>
  <si>
    <t>подметание и уборка придомовой территории;</t>
  </si>
  <si>
    <t>очистка от мусора и промывка урн, установленных возле подъездов,  и уборка контейнерных площадок, расположенных на территории общего имущества МКД;</t>
  </si>
  <si>
    <t>уборка газонов;</t>
  </si>
  <si>
    <t>прочистка крыльца и площадки перед входом в подъезд, очистка металлической решетки и приямка.</t>
  </si>
  <si>
    <t xml:space="preserve">Работы по обеспечению вывоза бытовых отходов, в том числе: </t>
  </si>
  <si>
    <t>незамедлительный вывоз твердых бытовых отходов при накоплении более 2,5 куб. метров.</t>
  </si>
  <si>
    <t>Услуги по управлению (АУП), в том числе:</t>
  </si>
  <si>
    <t>23.1</t>
  </si>
  <si>
    <t>23.2</t>
  </si>
  <si>
    <t>23.3</t>
  </si>
  <si>
    <t>23.4</t>
  </si>
  <si>
    <t>23.5</t>
  </si>
  <si>
    <t>24.1</t>
  </si>
  <si>
    <t>24.2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</si>
  <si>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крышах, проверка температурно-влажностного режима и воздухообмена на чердаке;</t>
  </si>
  <si>
    <t>заместитель начальника Управления ФЭИО Администрации ГО Анадырь</t>
  </si>
  <si>
    <t>Е.В. Корх</t>
  </si>
  <si>
    <t>Общая площадь МКД, кв.м</t>
  </si>
  <si>
    <t>20</t>
  </si>
  <si>
    <t>20.1</t>
  </si>
  <si>
    <t>20.2</t>
  </si>
  <si>
    <t>вывоз крупногабаритного мусора</t>
  </si>
  <si>
    <t>по договору</t>
  </si>
  <si>
    <t>Анализ расчета стоимости</t>
  </si>
  <si>
    <t xml:space="preserve">        обязательных работ по содержанию и ремонту общего имущества в МКД в городском округе Анадырь</t>
  </si>
  <si>
    <t>Приложение №1                                                                                                                           Форма №2 к Правилам проведения ОМС открытого конкурса по отбору УО для управления МКД  (Постановление Правительства РФ от 03.04.2013 №290)</t>
  </si>
  <si>
    <t>Фактическая стоимость на 1 кв. метр  общей площади (рублей в месяц)                2008- 2014 годы</t>
  </si>
  <si>
    <t>Стоимость на 1 кв. метр  общей площади (рублей в месяц)  2017 год</t>
  </si>
  <si>
    <t>Индекс роста (снижения), % к 2016 году</t>
  </si>
  <si>
    <t>Стоимость на 1 кв. метр  общей площади (рублей в месяц) на 2015-2016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</si>
</sst>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"/>
    <numFmt numFmtId="170" formatCode="0.0000"/>
    <numFmt numFmtId="171" formatCode="0.000"/>
    <numFmt numFmtId="172" formatCode="#,##0.0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53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/>
    </xf>
    <xf numFmtId="2" fontId="4" fillId="0" borderId="0" xfId="53" applyNumberFormat="1" applyFont="1" applyFill="1" applyBorder="1">
      <alignment/>
      <protection/>
    </xf>
    <xf numFmtId="0" fontId="11" fillId="0" borderId="0" xfId="0" applyFont="1" applyFill="1" applyAlignment="1">
      <alignment/>
    </xf>
    <xf numFmtId="49" fontId="9" fillId="0" borderId="0" xfId="53" applyNumberFormat="1" applyFont="1" applyFill="1" applyBorder="1" applyAlignment="1">
      <alignment horizontal="center"/>
      <protection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left" vertical="center"/>
    </xf>
    <xf numFmtId="4" fontId="4" fillId="0" borderId="11" xfId="53" applyNumberFormat="1" applyFont="1" applyFill="1" applyBorder="1" applyAlignment="1">
      <alignment horizontal="right" wrapText="1"/>
      <protection/>
    </xf>
    <xf numFmtId="49" fontId="12" fillId="0" borderId="0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" fontId="5" fillId="0" borderId="10" xfId="53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2" fontId="5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>
      <alignment/>
      <protection/>
    </xf>
    <xf numFmtId="172" fontId="5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2" fontId="5" fillId="33" borderId="10" xfId="53" applyNumberFormat="1" applyFont="1" applyFill="1" applyBorder="1" applyAlignment="1">
      <alignment horizontal="center" vertical="center"/>
      <protection/>
    </xf>
    <xf numFmtId="4" fontId="4" fillId="0" borderId="0" xfId="53" applyNumberFormat="1" applyFont="1" applyFill="1" applyBorder="1" applyAlignment="1">
      <alignment horizontal="right" wrapText="1"/>
      <protection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9" fillId="33" borderId="0" xfId="53" applyFont="1" applyFill="1" applyAlignment="1">
      <alignment horizontal="center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center" wrapText="1"/>
      <protection/>
    </xf>
    <xf numFmtId="2" fontId="6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53" applyNumberFormat="1" applyFont="1" applyFill="1" applyBorder="1" applyAlignment="1">
      <alignment horizontal="center" vertical="center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2" fontId="15" fillId="33" borderId="10" xfId="53" applyNumberFormat="1" applyFont="1" applyFill="1" applyBorder="1" applyAlignment="1">
      <alignment horizontal="center" vertical="center"/>
      <protection/>
    </xf>
    <xf numFmtId="2" fontId="5" fillId="33" borderId="10" xfId="53" applyNumberFormat="1" applyFont="1" applyFill="1" applyBorder="1">
      <alignment/>
      <protection/>
    </xf>
    <xf numFmtId="172" fontId="15" fillId="33" borderId="10" xfId="0" applyNumberFormat="1" applyFont="1" applyFill="1" applyBorder="1" applyAlignment="1">
      <alignment horizontal="center" vertical="center"/>
    </xf>
    <xf numFmtId="49" fontId="9" fillId="33" borderId="10" xfId="53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justify"/>
    </xf>
    <xf numFmtId="172" fontId="5" fillId="33" borderId="10" xfId="0" applyNumberFormat="1" applyFont="1" applyFill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/>
      <protection/>
    </xf>
    <xf numFmtId="0" fontId="0" fillId="33" borderId="10" xfId="0" applyFill="1" applyBorder="1" applyAlignment="1" quotePrefix="1">
      <alignment/>
    </xf>
    <xf numFmtId="0" fontId="8" fillId="33" borderId="10" xfId="0" applyFont="1" applyFill="1" applyBorder="1" applyAlignment="1">
      <alignment horizontal="left" vertical="center" wrapText="1"/>
    </xf>
    <xf numFmtId="0" fontId="14" fillId="33" borderId="10" xfId="5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9" fontId="12" fillId="33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2" fontId="15" fillId="33" borderId="10" xfId="53" applyNumberFormat="1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8" fillId="33" borderId="10" xfId="53" applyFont="1" applyFill="1" applyBorder="1" applyAlignment="1">
      <alignment horizontal="left" vertical="center" wrapText="1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4" fillId="0" borderId="12" xfId="53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4" fillId="33" borderId="0" xfId="53" applyFont="1" applyFill="1" applyAlignment="1">
      <alignment horizont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2" xfId="53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8" fillId="33" borderId="10" xfId="53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68" fontId="53" fillId="33" borderId="10" xfId="53" applyNumberFormat="1" applyFont="1" applyFill="1" applyBorder="1" applyAlignment="1">
      <alignment horizontal="center" wrapText="1"/>
      <protection/>
    </xf>
    <xf numFmtId="0" fontId="54" fillId="33" borderId="10" xfId="0" applyFont="1" applyFill="1" applyBorder="1" applyAlignment="1">
      <alignment/>
    </xf>
    <xf numFmtId="0" fontId="4" fillId="33" borderId="0" xfId="53" applyFont="1" applyFill="1" applyBorder="1" applyAlignment="1">
      <alignment horizontal="right"/>
      <protection/>
    </xf>
    <xf numFmtId="0" fontId="2" fillId="33" borderId="0" xfId="53" applyFont="1" applyFill="1" applyBorder="1" applyAlignment="1">
      <alignment horizontal="right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4.625" style="2" customWidth="1"/>
    <col min="2" max="2" width="41.375" style="0" customWidth="1"/>
    <col min="3" max="3" width="10.375" style="0" customWidth="1"/>
    <col min="4" max="4" width="1.625" style="0" customWidth="1"/>
    <col min="5" max="6" width="11.875" style="0" customWidth="1"/>
    <col min="7" max="7" width="13.00390625" style="0" customWidth="1"/>
    <col min="8" max="8" width="13.875" style="0" hidden="1" customWidth="1"/>
    <col min="9" max="9" width="15.50390625" style="0" hidden="1" customWidth="1"/>
    <col min="10" max="10" width="14.875" style="0" customWidth="1"/>
  </cols>
  <sheetData>
    <row r="1" spans="1:10" ht="19.5" customHeight="1">
      <c r="A1" s="34"/>
      <c r="B1" s="35"/>
      <c r="C1" s="78" t="s">
        <v>178</v>
      </c>
      <c r="D1" s="79"/>
      <c r="E1" s="79"/>
      <c r="F1" s="79"/>
      <c r="G1" s="79"/>
      <c r="H1" s="79"/>
      <c r="I1" s="79"/>
      <c r="J1" s="79"/>
    </row>
    <row r="2" spans="1:10" ht="43.5" customHeight="1">
      <c r="A2" s="34"/>
      <c r="B2" s="35"/>
      <c r="C2" s="79"/>
      <c r="D2" s="79"/>
      <c r="E2" s="79"/>
      <c r="F2" s="79"/>
      <c r="G2" s="79"/>
      <c r="H2" s="79"/>
      <c r="I2" s="79"/>
      <c r="J2" s="79"/>
    </row>
    <row r="3" spans="1:10" ht="6" customHeight="1">
      <c r="A3" s="34"/>
      <c r="B3" s="35"/>
      <c r="C3" s="35"/>
      <c r="D3" s="35"/>
      <c r="E3" s="35"/>
      <c r="F3" s="35"/>
      <c r="G3" s="35"/>
      <c r="H3" s="35"/>
      <c r="I3" s="35"/>
      <c r="J3" s="35"/>
    </row>
    <row r="4" spans="1:10" ht="11.25" customHeight="1">
      <c r="A4" s="82" t="s">
        <v>176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4.75" customHeight="1">
      <c r="A5" s="83" t="s">
        <v>177</v>
      </c>
      <c r="B5" s="83"/>
      <c r="C5" s="83"/>
      <c r="D5" s="83"/>
      <c r="E5" s="84"/>
      <c r="F5" s="84"/>
      <c r="G5" s="84"/>
      <c r="H5" s="79"/>
      <c r="I5" s="79"/>
      <c r="J5" s="79"/>
    </row>
    <row r="6" spans="1:10" ht="9" customHeight="1" hidden="1">
      <c r="A6" s="36"/>
      <c r="B6" s="102"/>
      <c r="C6" s="103"/>
      <c r="D6" s="103"/>
      <c r="E6" s="103"/>
      <c r="F6" s="103"/>
      <c r="G6" s="103"/>
      <c r="H6" s="35"/>
      <c r="I6" s="35"/>
      <c r="J6" s="35"/>
    </row>
    <row r="7" spans="1:10" s="14" customFormat="1" ht="104.25" customHeight="1">
      <c r="A7" s="37"/>
      <c r="B7" s="38" t="s">
        <v>0</v>
      </c>
      <c r="C7" s="96" t="s">
        <v>28</v>
      </c>
      <c r="D7" s="96"/>
      <c r="E7" s="39" t="s">
        <v>179</v>
      </c>
      <c r="F7" s="39" t="s">
        <v>182</v>
      </c>
      <c r="G7" s="39" t="s">
        <v>180</v>
      </c>
      <c r="H7" s="40" t="s">
        <v>4</v>
      </c>
      <c r="I7" s="41"/>
      <c r="J7" s="42" t="s">
        <v>181</v>
      </c>
    </row>
    <row r="8" spans="1:10" ht="24.75" customHeight="1">
      <c r="A8" s="43"/>
      <c r="B8" s="44" t="s">
        <v>170</v>
      </c>
      <c r="C8" s="100">
        <v>308661.2</v>
      </c>
      <c r="D8" s="101"/>
      <c r="E8" s="45"/>
      <c r="F8" s="45"/>
      <c r="G8" s="46"/>
      <c r="H8" s="47"/>
      <c r="I8" s="47"/>
      <c r="J8" s="47"/>
    </row>
    <row r="9" spans="1:10" ht="56.25" customHeight="1">
      <c r="A9" s="48"/>
      <c r="B9" s="85" t="s">
        <v>5</v>
      </c>
      <c r="C9" s="86"/>
      <c r="D9" s="86"/>
      <c r="E9" s="86"/>
      <c r="F9" s="86"/>
      <c r="G9" s="86"/>
      <c r="H9" s="87"/>
      <c r="I9" s="87"/>
      <c r="J9" s="88"/>
    </row>
    <row r="10" spans="1:10" ht="29.25" customHeight="1">
      <c r="A10" s="49">
        <v>1</v>
      </c>
      <c r="B10" s="50" t="s">
        <v>111</v>
      </c>
      <c r="C10" s="96" t="s">
        <v>2</v>
      </c>
      <c r="D10" s="96"/>
      <c r="E10" s="51">
        <f>E11+E12+E13</f>
        <v>0.18</v>
      </c>
      <c r="F10" s="51">
        <f>F11+F12+F13</f>
        <v>0.18</v>
      </c>
      <c r="G10" s="51">
        <f>G11+G12+G13</f>
        <v>0.18</v>
      </c>
      <c r="H10" s="47">
        <v>0.05</v>
      </c>
      <c r="I10" s="52"/>
      <c r="J10" s="53">
        <f>G10/F10*100</f>
        <v>100</v>
      </c>
    </row>
    <row r="11" spans="1:10" ht="58.5" customHeight="1">
      <c r="A11" s="54" t="s">
        <v>30</v>
      </c>
      <c r="B11" s="55" t="s">
        <v>108</v>
      </c>
      <c r="C11" s="94" t="s">
        <v>2</v>
      </c>
      <c r="D11" s="94"/>
      <c r="E11" s="32">
        <v>0.04</v>
      </c>
      <c r="F11" s="32">
        <v>0.04</v>
      </c>
      <c r="G11" s="32">
        <v>0.04</v>
      </c>
      <c r="H11" s="47"/>
      <c r="I11" s="52"/>
      <c r="J11" s="56">
        <f aca="true" t="shared" si="0" ref="J11:J54">G11/F11*100</f>
        <v>100</v>
      </c>
    </row>
    <row r="12" spans="1:10" ht="55.5" customHeight="1">
      <c r="A12" s="54" t="s">
        <v>31</v>
      </c>
      <c r="B12" s="55" t="s">
        <v>32</v>
      </c>
      <c r="C12" s="94" t="s">
        <v>2</v>
      </c>
      <c r="D12" s="94"/>
      <c r="E12" s="32">
        <v>0.06</v>
      </c>
      <c r="F12" s="32">
        <v>0.06</v>
      </c>
      <c r="G12" s="32">
        <v>0.06</v>
      </c>
      <c r="H12" s="47"/>
      <c r="I12" s="52"/>
      <c r="J12" s="56">
        <f t="shared" si="0"/>
        <v>100</v>
      </c>
    </row>
    <row r="13" spans="1:10" ht="34.5" customHeight="1">
      <c r="A13" s="54" t="s">
        <v>33</v>
      </c>
      <c r="B13" s="55" t="s">
        <v>109</v>
      </c>
      <c r="C13" s="94" t="s">
        <v>2</v>
      </c>
      <c r="D13" s="94"/>
      <c r="E13" s="32">
        <v>0.08</v>
      </c>
      <c r="F13" s="32">
        <v>0.08</v>
      </c>
      <c r="G13" s="32">
        <v>0.08</v>
      </c>
      <c r="H13" s="47"/>
      <c r="I13" s="52"/>
      <c r="J13" s="56">
        <f t="shared" si="0"/>
        <v>100</v>
      </c>
    </row>
    <row r="14" spans="1:10" ht="22.5" customHeight="1">
      <c r="A14" s="57">
        <v>2</v>
      </c>
      <c r="B14" s="50" t="s">
        <v>110</v>
      </c>
      <c r="C14" s="95" t="s">
        <v>35</v>
      </c>
      <c r="D14" s="95"/>
      <c r="E14" s="51">
        <f>E15</f>
        <v>0.15</v>
      </c>
      <c r="F14" s="51">
        <f>F15</f>
        <v>0.15</v>
      </c>
      <c r="G14" s="51">
        <f>G15</f>
        <v>0.15</v>
      </c>
      <c r="H14" s="47">
        <v>0.03</v>
      </c>
      <c r="I14" s="58"/>
      <c r="J14" s="53">
        <f t="shared" si="0"/>
        <v>100</v>
      </c>
    </row>
    <row r="15" spans="1:10" ht="24.75" customHeight="1">
      <c r="A15" s="54" t="s">
        <v>34</v>
      </c>
      <c r="B15" s="59" t="s">
        <v>112</v>
      </c>
      <c r="C15" s="94" t="s">
        <v>35</v>
      </c>
      <c r="D15" s="94"/>
      <c r="E15" s="32">
        <v>0.15</v>
      </c>
      <c r="F15" s="32">
        <v>0.15</v>
      </c>
      <c r="G15" s="32">
        <v>0.15</v>
      </c>
      <c r="H15" s="47"/>
      <c r="I15" s="58"/>
      <c r="J15" s="56">
        <f t="shared" si="0"/>
        <v>100</v>
      </c>
    </row>
    <row r="16" spans="1:10" ht="35.25" customHeight="1">
      <c r="A16" s="54">
        <v>3</v>
      </c>
      <c r="B16" s="50" t="s">
        <v>113</v>
      </c>
      <c r="C16" s="96" t="s">
        <v>2</v>
      </c>
      <c r="D16" s="96"/>
      <c r="E16" s="51">
        <f>E17+E18+E19</f>
        <v>0.29000000000000004</v>
      </c>
      <c r="F16" s="51">
        <f>F17+F18+F19</f>
        <v>0.30000000000000004</v>
      </c>
      <c r="G16" s="51">
        <f>G17+G18+G19</f>
        <v>0.30000000000000004</v>
      </c>
      <c r="H16" s="47">
        <v>0.1</v>
      </c>
      <c r="I16" s="47"/>
      <c r="J16" s="53">
        <f t="shared" si="0"/>
        <v>100</v>
      </c>
    </row>
    <row r="17" spans="1:10" ht="80.25" customHeight="1">
      <c r="A17" s="54" t="s">
        <v>36</v>
      </c>
      <c r="B17" s="55" t="s">
        <v>43</v>
      </c>
      <c r="C17" s="94" t="s">
        <v>2</v>
      </c>
      <c r="D17" s="94"/>
      <c r="E17" s="32">
        <v>0.12</v>
      </c>
      <c r="F17" s="32">
        <v>0.12</v>
      </c>
      <c r="G17" s="32">
        <v>0.12</v>
      </c>
      <c r="H17" s="47"/>
      <c r="I17" s="47"/>
      <c r="J17" s="56">
        <f t="shared" si="0"/>
        <v>100</v>
      </c>
    </row>
    <row r="18" spans="1:10" ht="54" customHeight="1">
      <c r="A18" s="54" t="s">
        <v>37</v>
      </c>
      <c r="B18" s="55" t="s">
        <v>44</v>
      </c>
      <c r="C18" s="94" t="s">
        <v>2</v>
      </c>
      <c r="D18" s="94"/>
      <c r="E18" s="32">
        <v>0.03</v>
      </c>
      <c r="F18" s="32">
        <v>0.04</v>
      </c>
      <c r="G18" s="32">
        <v>0.04</v>
      </c>
      <c r="H18" s="47"/>
      <c r="I18" s="47"/>
      <c r="J18" s="56">
        <f t="shared" si="0"/>
        <v>100</v>
      </c>
    </row>
    <row r="19" spans="1:10" ht="50.25" customHeight="1">
      <c r="A19" s="54" t="s">
        <v>39</v>
      </c>
      <c r="B19" s="55" t="s">
        <v>45</v>
      </c>
      <c r="C19" s="94" t="s">
        <v>2</v>
      </c>
      <c r="D19" s="94"/>
      <c r="E19" s="32">
        <v>0.14</v>
      </c>
      <c r="F19" s="32">
        <v>0.14</v>
      </c>
      <c r="G19" s="32">
        <v>0.14</v>
      </c>
      <c r="H19" s="47"/>
      <c r="I19" s="47"/>
      <c r="J19" s="56">
        <f t="shared" si="0"/>
        <v>100</v>
      </c>
    </row>
    <row r="20" spans="1:10" ht="36.75" customHeight="1">
      <c r="A20" s="54">
        <v>4</v>
      </c>
      <c r="B20" s="50" t="s">
        <v>114</v>
      </c>
      <c r="C20" s="96" t="s">
        <v>2</v>
      </c>
      <c r="D20" s="96"/>
      <c r="E20" s="51">
        <f>E21+E22+E23+E24</f>
        <v>0.27</v>
      </c>
      <c r="F20" s="51">
        <f>F21+F22+F23+F24</f>
        <v>0.29000000000000004</v>
      </c>
      <c r="G20" s="51">
        <f>G21+G22+G23+G24</f>
        <v>0.29000000000000004</v>
      </c>
      <c r="H20" s="47">
        <v>0.06</v>
      </c>
      <c r="I20" s="47">
        <f>G20*C8*12</f>
        <v>1074140.9760000003</v>
      </c>
      <c r="J20" s="53">
        <f t="shared" si="0"/>
        <v>100</v>
      </c>
    </row>
    <row r="21" spans="1:10" ht="36" customHeight="1">
      <c r="A21" s="54" t="s">
        <v>46</v>
      </c>
      <c r="B21" s="55" t="s">
        <v>38</v>
      </c>
      <c r="C21" s="94" t="s">
        <v>2</v>
      </c>
      <c r="D21" s="94"/>
      <c r="E21" s="32">
        <v>0.05</v>
      </c>
      <c r="F21" s="32">
        <v>0.05</v>
      </c>
      <c r="G21" s="32">
        <v>0.05</v>
      </c>
      <c r="H21" s="47"/>
      <c r="I21" s="47"/>
      <c r="J21" s="56">
        <f t="shared" si="0"/>
        <v>100</v>
      </c>
    </row>
    <row r="22" spans="1:10" ht="69.75" customHeight="1">
      <c r="A22" s="54" t="s">
        <v>47</v>
      </c>
      <c r="B22" s="55" t="s">
        <v>40</v>
      </c>
      <c r="C22" s="94" t="s">
        <v>2</v>
      </c>
      <c r="D22" s="94"/>
      <c r="E22" s="32">
        <v>0.05</v>
      </c>
      <c r="F22" s="32">
        <v>0.05</v>
      </c>
      <c r="G22" s="32">
        <v>0.05</v>
      </c>
      <c r="H22" s="47"/>
      <c r="I22" s="47"/>
      <c r="J22" s="56">
        <f t="shared" si="0"/>
        <v>100</v>
      </c>
    </row>
    <row r="23" spans="1:10" ht="34.5" customHeight="1">
      <c r="A23" s="54" t="s">
        <v>48</v>
      </c>
      <c r="B23" s="55" t="s">
        <v>41</v>
      </c>
      <c r="C23" s="94" t="s">
        <v>2</v>
      </c>
      <c r="D23" s="94"/>
      <c r="E23" s="32">
        <v>0.05</v>
      </c>
      <c r="F23" s="32">
        <v>0.05</v>
      </c>
      <c r="G23" s="32">
        <v>0.05</v>
      </c>
      <c r="H23" s="47"/>
      <c r="I23" s="47"/>
      <c r="J23" s="56">
        <f t="shared" si="0"/>
        <v>100</v>
      </c>
    </row>
    <row r="24" spans="1:10" ht="34.5" customHeight="1">
      <c r="A24" s="54" t="s">
        <v>49</v>
      </c>
      <c r="B24" s="55" t="s">
        <v>42</v>
      </c>
      <c r="C24" s="94" t="s">
        <v>2</v>
      </c>
      <c r="D24" s="94"/>
      <c r="E24" s="32">
        <v>0.12</v>
      </c>
      <c r="F24" s="32">
        <v>0.14</v>
      </c>
      <c r="G24" s="32">
        <v>0.14</v>
      </c>
      <c r="H24" s="47"/>
      <c r="I24" s="47"/>
      <c r="J24" s="56">
        <f t="shared" si="0"/>
        <v>100</v>
      </c>
    </row>
    <row r="25" spans="1:10" ht="37.5" customHeight="1">
      <c r="A25" s="54">
        <v>5</v>
      </c>
      <c r="B25" s="60" t="s">
        <v>115</v>
      </c>
      <c r="C25" s="95" t="s">
        <v>2</v>
      </c>
      <c r="D25" s="95"/>
      <c r="E25" s="51">
        <f>E26+E27</f>
        <v>0.275</v>
      </c>
      <c r="F25" s="51">
        <f>F26+F27</f>
        <v>0.29000000000000004</v>
      </c>
      <c r="G25" s="51">
        <f>G26+G27</f>
        <v>0.29000000000000004</v>
      </c>
      <c r="H25" s="47">
        <v>0.04</v>
      </c>
      <c r="I25" s="47">
        <f>G25*C8*12</f>
        <v>1074140.9760000003</v>
      </c>
      <c r="J25" s="53">
        <f t="shared" si="0"/>
        <v>100</v>
      </c>
    </row>
    <row r="26" spans="1:10" ht="49.5" customHeight="1">
      <c r="A26" s="54" t="s">
        <v>50</v>
      </c>
      <c r="B26" s="59" t="s">
        <v>116</v>
      </c>
      <c r="C26" s="94" t="s">
        <v>2</v>
      </c>
      <c r="D26" s="94"/>
      <c r="E26" s="32">
        <v>0.135</v>
      </c>
      <c r="F26" s="32">
        <v>0.15</v>
      </c>
      <c r="G26" s="32">
        <v>0.15</v>
      </c>
      <c r="H26" s="47"/>
      <c r="I26" s="47"/>
      <c r="J26" s="56">
        <f t="shared" si="0"/>
        <v>100</v>
      </c>
    </row>
    <row r="27" spans="1:10" ht="36.75" customHeight="1">
      <c r="A27" s="54" t="s">
        <v>51</v>
      </c>
      <c r="B27" s="55" t="s">
        <v>42</v>
      </c>
      <c r="C27" s="94" t="s">
        <v>2</v>
      </c>
      <c r="D27" s="94"/>
      <c r="E27" s="32">
        <v>0.14</v>
      </c>
      <c r="F27" s="32">
        <v>0.14</v>
      </c>
      <c r="G27" s="32">
        <v>0.14</v>
      </c>
      <c r="H27" s="47"/>
      <c r="I27" s="47"/>
      <c r="J27" s="56">
        <f t="shared" si="0"/>
        <v>100</v>
      </c>
    </row>
    <row r="28" spans="1:10" ht="33" customHeight="1">
      <c r="A28" s="54">
        <v>6</v>
      </c>
      <c r="B28" s="50" t="s">
        <v>117</v>
      </c>
      <c r="C28" s="96" t="s">
        <v>2</v>
      </c>
      <c r="D28" s="96"/>
      <c r="E28" s="51">
        <f>E29+E30+E31+E32+E33+E34</f>
        <v>0.5630000000000001</v>
      </c>
      <c r="F28" s="51">
        <f>F29+F30+F31+F32+F33+F34</f>
        <v>0.58</v>
      </c>
      <c r="G28" s="51">
        <f>G29+G30+G31+G32+G33+G34</f>
        <v>0.58</v>
      </c>
      <c r="H28" s="47">
        <f>0.3+0.22</f>
        <v>0.52</v>
      </c>
      <c r="I28" s="47">
        <f>G28*C8*12</f>
        <v>2148281.9519999996</v>
      </c>
      <c r="J28" s="53">
        <f t="shared" si="0"/>
        <v>100</v>
      </c>
    </row>
    <row r="29" spans="1:10" ht="27" customHeight="1">
      <c r="A29" s="54" t="s">
        <v>52</v>
      </c>
      <c r="B29" s="59" t="s">
        <v>53</v>
      </c>
      <c r="C29" s="94" t="s">
        <v>2</v>
      </c>
      <c r="D29" s="94"/>
      <c r="E29" s="32">
        <v>0.06</v>
      </c>
      <c r="F29" s="32">
        <v>0.06</v>
      </c>
      <c r="G29" s="32">
        <v>0.06</v>
      </c>
      <c r="H29" s="47"/>
      <c r="I29" s="47"/>
      <c r="J29" s="56">
        <f t="shared" si="0"/>
        <v>100</v>
      </c>
    </row>
    <row r="30" spans="1:10" ht="72.75" customHeight="1">
      <c r="A30" s="54" t="s">
        <v>57</v>
      </c>
      <c r="B30" s="59" t="s">
        <v>167</v>
      </c>
      <c r="C30" s="94" t="s">
        <v>2</v>
      </c>
      <c r="D30" s="94"/>
      <c r="E30" s="32">
        <v>0.019</v>
      </c>
      <c r="F30" s="32">
        <v>0.015</v>
      </c>
      <c r="G30" s="32">
        <v>0.015</v>
      </c>
      <c r="H30" s="47"/>
      <c r="I30" s="47"/>
      <c r="J30" s="56">
        <f t="shared" si="0"/>
        <v>100</v>
      </c>
    </row>
    <row r="31" spans="1:10" ht="72.75" customHeight="1">
      <c r="A31" s="54" t="s">
        <v>58</v>
      </c>
      <c r="B31" s="59" t="s">
        <v>54</v>
      </c>
      <c r="C31" s="94" t="s">
        <v>2</v>
      </c>
      <c r="D31" s="94"/>
      <c r="E31" s="32">
        <v>0.019</v>
      </c>
      <c r="F31" s="32">
        <v>0.015</v>
      </c>
      <c r="G31" s="32">
        <v>0.015</v>
      </c>
      <c r="H31" s="47"/>
      <c r="I31" s="47"/>
      <c r="J31" s="56">
        <f t="shared" si="0"/>
        <v>100</v>
      </c>
    </row>
    <row r="32" spans="1:10" ht="38.25" customHeight="1">
      <c r="A32" s="54" t="s">
        <v>59</v>
      </c>
      <c r="B32" s="59" t="s">
        <v>55</v>
      </c>
      <c r="C32" s="94" t="s">
        <v>2</v>
      </c>
      <c r="D32" s="94"/>
      <c r="E32" s="32">
        <v>0.1</v>
      </c>
      <c r="F32" s="32">
        <v>0.12</v>
      </c>
      <c r="G32" s="32">
        <v>0.12</v>
      </c>
      <c r="H32" s="47"/>
      <c r="I32" s="47"/>
      <c r="J32" s="56">
        <f t="shared" si="0"/>
        <v>100</v>
      </c>
    </row>
    <row r="33" spans="1:10" ht="28.5" customHeight="1">
      <c r="A33" s="54" t="s">
        <v>60</v>
      </c>
      <c r="B33" s="59" t="s">
        <v>150</v>
      </c>
      <c r="C33" s="94" t="s">
        <v>2</v>
      </c>
      <c r="D33" s="94"/>
      <c r="E33" s="32">
        <v>0.215</v>
      </c>
      <c r="F33" s="32">
        <v>0.22</v>
      </c>
      <c r="G33" s="32">
        <v>0.22</v>
      </c>
      <c r="H33" s="47">
        <f>0.22</f>
        <v>0.22</v>
      </c>
      <c r="I33" s="47"/>
      <c r="J33" s="56">
        <f t="shared" si="0"/>
        <v>100</v>
      </c>
    </row>
    <row r="34" spans="1:10" ht="52.5" customHeight="1">
      <c r="A34" s="54" t="s">
        <v>61</v>
      </c>
      <c r="B34" s="59" t="s">
        <v>56</v>
      </c>
      <c r="C34" s="94" t="s">
        <v>2</v>
      </c>
      <c r="D34" s="94"/>
      <c r="E34" s="32">
        <v>0.15</v>
      </c>
      <c r="F34" s="32">
        <v>0.15</v>
      </c>
      <c r="G34" s="32">
        <v>0.15</v>
      </c>
      <c r="H34" s="47"/>
      <c r="I34" s="47"/>
      <c r="J34" s="56">
        <f t="shared" si="0"/>
        <v>100</v>
      </c>
    </row>
    <row r="35" spans="1:10" ht="23.25" customHeight="1">
      <c r="A35" s="54">
        <v>7</v>
      </c>
      <c r="B35" s="50" t="s">
        <v>118</v>
      </c>
      <c r="C35" s="95" t="s">
        <v>2</v>
      </c>
      <c r="D35" s="95"/>
      <c r="E35" s="51">
        <f>E36+E37+E38</f>
        <v>0.225</v>
      </c>
      <c r="F35" s="51">
        <f>F36+F37+F38</f>
        <v>0.23</v>
      </c>
      <c r="G35" s="51">
        <f>G36+G37+G38</f>
        <v>0.23</v>
      </c>
      <c r="H35" s="47">
        <v>0.2</v>
      </c>
      <c r="I35" s="47">
        <f>H35*C8*12</f>
        <v>740786.8800000001</v>
      </c>
      <c r="J35" s="53">
        <f t="shared" si="0"/>
        <v>100</v>
      </c>
    </row>
    <row r="36" spans="1:10" ht="36" customHeight="1">
      <c r="A36" s="54" t="s">
        <v>95</v>
      </c>
      <c r="B36" s="55" t="s">
        <v>62</v>
      </c>
      <c r="C36" s="94" t="s">
        <v>2</v>
      </c>
      <c r="D36" s="94"/>
      <c r="E36" s="32">
        <v>0.015</v>
      </c>
      <c r="F36" s="32">
        <v>0.02</v>
      </c>
      <c r="G36" s="32">
        <v>0.02</v>
      </c>
      <c r="H36" s="47"/>
      <c r="I36" s="47"/>
      <c r="J36" s="56">
        <f t="shared" si="0"/>
        <v>100</v>
      </c>
    </row>
    <row r="37" spans="1:10" ht="46.5" customHeight="1">
      <c r="A37" s="54" t="s">
        <v>96</v>
      </c>
      <c r="B37" s="55" t="s">
        <v>63</v>
      </c>
      <c r="C37" s="94" t="s">
        <v>2</v>
      </c>
      <c r="D37" s="94"/>
      <c r="E37" s="32">
        <v>0.05</v>
      </c>
      <c r="F37" s="32">
        <v>0.05</v>
      </c>
      <c r="G37" s="32">
        <v>0.05</v>
      </c>
      <c r="H37" s="47"/>
      <c r="I37" s="47"/>
      <c r="J37" s="56">
        <f t="shared" si="0"/>
        <v>100</v>
      </c>
    </row>
    <row r="38" spans="1:10" ht="40.5" customHeight="1">
      <c r="A38" s="54" t="s">
        <v>97</v>
      </c>
      <c r="B38" s="59" t="s">
        <v>64</v>
      </c>
      <c r="C38" s="94" t="s">
        <v>2</v>
      </c>
      <c r="D38" s="94"/>
      <c r="E38" s="32">
        <v>0.16</v>
      </c>
      <c r="F38" s="32">
        <v>0.16</v>
      </c>
      <c r="G38" s="32">
        <v>0.16</v>
      </c>
      <c r="H38" s="47"/>
      <c r="I38" s="47"/>
      <c r="J38" s="56">
        <f t="shared" si="0"/>
        <v>100</v>
      </c>
    </row>
    <row r="39" spans="1:10" ht="36.75" customHeight="1">
      <c r="A39" s="54">
        <v>8</v>
      </c>
      <c r="B39" s="50" t="s">
        <v>119</v>
      </c>
      <c r="C39" s="96" t="s">
        <v>2</v>
      </c>
      <c r="D39" s="96"/>
      <c r="E39" s="51">
        <f>E40+E41+E42+E43+E44</f>
        <v>0.51</v>
      </c>
      <c r="F39" s="51">
        <f>F40+F41+F42+F43+F44</f>
        <v>0.53</v>
      </c>
      <c r="G39" s="51">
        <f>G40+G41+G42+G43+G44</f>
        <v>0.53</v>
      </c>
      <c r="H39" s="47">
        <v>0.05</v>
      </c>
      <c r="I39" s="47"/>
      <c r="J39" s="53">
        <f t="shared" si="0"/>
        <v>100</v>
      </c>
    </row>
    <row r="40" spans="1:10" ht="48" customHeight="1">
      <c r="A40" s="54" t="s">
        <v>98</v>
      </c>
      <c r="B40" s="55" t="s">
        <v>65</v>
      </c>
      <c r="C40" s="94" t="s">
        <v>2</v>
      </c>
      <c r="D40" s="94"/>
      <c r="E40" s="32">
        <v>0.028</v>
      </c>
      <c r="F40" s="32">
        <v>0.04</v>
      </c>
      <c r="G40" s="32">
        <v>0.04</v>
      </c>
      <c r="H40" s="47"/>
      <c r="I40" s="47"/>
      <c r="J40" s="56">
        <f t="shared" si="0"/>
        <v>100</v>
      </c>
    </row>
    <row r="41" spans="1:10" ht="35.25" customHeight="1">
      <c r="A41" s="54" t="s">
        <v>99</v>
      </c>
      <c r="B41" s="55" t="s">
        <v>66</v>
      </c>
      <c r="C41" s="94" t="s">
        <v>2</v>
      </c>
      <c r="D41" s="94"/>
      <c r="E41" s="32">
        <v>0.032</v>
      </c>
      <c r="F41" s="32">
        <v>0.04</v>
      </c>
      <c r="G41" s="32">
        <v>0.04</v>
      </c>
      <c r="H41" s="47"/>
      <c r="I41" s="47"/>
      <c r="J41" s="56">
        <f t="shared" si="0"/>
        <v>100</v>
      </c>
    </row>
    <row r="42" spans="1:10" ht="32.25" customHeight="1">
      <c r="A42" s="54" t="s">
        <v>100</v>
      </c>
      <c r="B42" s="55" t="s">
        <v>67</v>
      </c>
      <c r="C42" s="94" t="s">
        <v>2</v>
      </c>
      <c r="D42" s="94"/>
      <c r="E42" s="32">
        <v>0.15</v>
      </c>
      <c r="F42" s="32">
        <v>0.15</v>
      </c>
      <c r="G42" s="32">
        <v>0.15</v>
      </c>
      <c r="H42" s="47"/>
      <c r="I42" s="47"/>
      <c r="J42" s="56">
        <f t="shared" si="0"/>
        <v>100</v>
      </c>
    </row>
    <row r="43" spans="1:10" ht="45" customHeight="1">
      <c r="A43" s="54" t="s">
        <v>101</v>
      </c>
      <c r="B43" s="55" t="s">
        <v>68</v>
      </c>
      <c r="C43" s="94" t="s">
        <v>2</v>
      </c>
      <c r="D43" s="94"/>
      <c r="E43" s="32">
        <v>0.15</v>
      </c>
      <c r="F43" s="32">
        <v>0.15</v>
      </c>
      <c r="G43" s="32">
        <v>0.15</v>
      </c>
      <c r="H43" s="47"/>
      <c r="I43" s="47"/>
      <c r="J43" s="56">
        <f t="shared" si="0"/>
        <v>100</v>
      </c>
    </row>
    <row r="44" spans="1:10" ht="34.5" customHeight="1">
      <c r="A44" s="54" t="s">
        <v>102</v>
      </c>
      <c r="B44" s="55" t="s">
        <v>42</v>
      </c>
      <c r="C44" s="94" t="s">
        <v>2</v>
      </c>
      <c r="D44" s="94"/>
      <c r="E44" s="32">
        <v>0.15</v>
      </c>
      <c r="F44" s="32">
        <v>0.15</v>
      </c>
      <c r="G44" s="32">
        <v>0.15</v>
      </c>
      <c r="H44" s="47"/>
      <c r="I44" s="47"/>
      <c r="J44" s="56">
        <f t="shared" si="0"/>
        <v>100</v>
      </c>
    </row>
    <row r="45" spans="1:10" ht="29.25" customHeight="1">
      <c r="A45" s="54">
        <v>9</v>
      </c>
      <c r="B45" s="50" t="s">
        <v>120</v>
      </c>
      <c r="C45" s="96" t="s">
        <v>2</v>
      </c>
      <c r="D45" s="96"/>
      <c r="E45" s="51">
        <v>0.03</v>
      </c>
      <c r="F45" s="51">
        <v>0.03</v>
      </c>
      <c r="G45" s="51">
        <v>0.03</v>
      </c>
      <c r="H45" s="47">
        <v>0.03</v>
      </c>
      <c r="I45" s="47"/>
      <c r="J45" s="53">
        <f t="shared" si="0"/>
        <v>100</v>
      </c>
    </row>
    <row r="46" spans="1:10" ht="34.5" customHeight="1">
      <c r="A46" s="54">
        <v>10</v>
      </c>
      <c r="B46" s="50" t="s">
        <v>121</v>
      </c>
      <c r="C46" s="96" t="s">
        <v>2</v>
      </c>
      <c r="D46" s="96"/>
      <c r="E46" s="51">
        <f>E47</f>
        <v>0.2</v>
      </c>
      <c r="F46" s="51">
        <f>F47</f>
        <v>0.2</v>
      </c>
      <c r="G46" s="51">
        <f>G47</f>
        <v>0.2</v>
      </c>
      <c r="H46" s="47">
        <v>0.2</v>
      </c>
      <c r="I46" s="47"/>
      <c r="J46" s="53">
        <f t="shared" si="0"/>
        <v>100</v>
      </c>
    </row>
    <row r="47" spans="1:10" ht="59.25" customHeight="1">
      <c r="A47" s="54" t="s">
        <v>103</v>
      </c>
      <c r="B47" s="55" t="s">
        <v>69</v>
      </c>
      <c r="C47" s="94" t="s">
        <v>2</v>
      </c>
      <c r="D47" s="94"/>
      <c r="E47" s="32">
        <v>0.2</v>
      </c>
      <c r="F47" s="32">
        <v>0.2</v>
      </c>
      <c r="G47" s="32">
        <v>0.2</v>
      </c>
      <c r="H47" s="47"/>
      <c r="I47" s="47"/>
      <c r="J47" s="56">
        <f t="shared" si="0"/>
        <v>100</v>
      </c>
    </row>
    <row r="48" spans="1:10" ht="39" customHeight="1">
      <c r="A48" s="54">
        <v>11</v>
      </c>
      <c r="B48" s="50" t="s">
        <v>122</v>
      </c>
      <c r="C48" s="96" t="s">
        <v>2</v>
      </c>
      <c r="D48" s="96"/>
      <c r="E48" s="51">
        <f>E49+E50</f>
        <v>0.17</v>
      </c>
      <c r="F48" s="51">
        <f>F49+F50</f>
        <v>0.17</v>
      </c>
      <c r="G48" s="51">
        <f>G49+G50</f>
        <v>0.17</v>
      </c>
      <c r="H48" s="47">
        <v>0.17</v>
      </c>
      <c r="I48" s="47">
        <f>H48*C8*12</f>
        <v>629668.848</v>
      </c>
      <c r="J48" s="53">
        <f t="shared" si="0"/>
        <v>100</v>
      </c>
    </row>
    <row r="49" spans="1:10" ht="28.5" customHeight="1">
      <c r="A49" s="54" t="s">
        <v>104</v>
      </c>
      <c r="B49" s="61" t="s">
        <v>70</v>
      </c>
      <c r="C49" s="94" t="s">
        <v>2</v>
      </c>
      <c r="D49" s="94"/>
      <c r="E49" s="32">
        <v>0.03</v>
      </c>
      <c r="F49" s="32">
        <v>0.03</v>
      </c>
      <c r="G49" s="32">
        <v>0.03</v>
      </c>
      <c r="H49" s="47"/>
      <c r="I49" s="47"/>
      <c r="J49" s="56">
        <f t="shared" si="0"/>
        <v>100</v>
      </c>
    </row>
    <row r="50" spans="1:10" ht="38.25" customHeight="1">
      <c r="A50" s="54" t="s">
        <v>105</v>
      </c>
      <c r="B50" s="59" t="s">
        <v>42</v>
      </c>
      <c r="C50" s="94" t="s">
        <v>2</v>
      </c>
      <c r="D50" s="94"/>
      <c r="E50" s="32">
        <v>0.14</v>
      </c>
      <c r="F50" s="32">
        <v>0.14</v>
      </c>
      <c r="G50" s="32">
        <v>0.14</v>
      </c>
      <c r="H50" s="47"/>
      <c r="I50" s="47"/>
      <c r="J50" s="56">
        <f t="shared" si="0"/>
        <v>100</v>
      </c>
    </row>
    <row r="51" spans="1:10" ht="52.5" customHeight="1">
      <c r="A51" s="54">
        <v>12</v>
      </c>
      <c r="B51" s="50" t="s">
        <v>123</v>
      </c>
      <c r="C51" s="96" t="s">
        <v>2</v>
      </c>
      <c r="D51" s="96"/>
      <c r="E51" s="51">
        <f>E52+E53</f>
        <v>0.32</v>
      </c>
      <c r="F51" s="51">
        <f>F52+F53</f>
        <v>0.32</v>
      </c>
      <c r="G51" s="51">
        <f>G52+G53</f>
        <v>0.32</v>
      </c>
      <c r="H51" s="47">
        <v>0.82</v>
      </c>
      <c r="I51" s="47">
        <f>H51*C8*12</f>
        <v>3037226.208</v>
      </c>
      <c r="J51" s="53">
        <f t="shared" si="0"/>
        <v>100</v>
      </c>
    </row>
    <row r="52" spans="1:10" ht="57" customHeight="1">
      <c r="A52" s="54" t="s">
        <v>106</v>
      </c>
      <c r="B52" s="55" t="s">
        <v>71</v>
      </c>
      <c r="C52" s="94" t="s">
        <v>2</v>
      </c>
      <c r="D52" s="94"/>
      <c r="E52" s="32">
        <v>0.16</v>
      </c>
      <c r="F52" s="32">
        <v>0.16</v>
      </c>
      <c r="G52" s="32">
        <v>0.16</v>
      </c>
      <c r="H52" s="47"/>
      <c r="I52" s="47"/>
      <c r="J52" s="56">
        <f t="shared" si="0"/>
        <v>100</v>
      </c>
    </row>
    <row r="53" spans="1:10" ht="45" customHeight="1">
      <c r="A53" s="54" t="s">
        <v>107</v>
      </c>
      <c r="B53" s="55" t="s">
        <v>72</v>
      </c>
      <c r="C53" s="94" t="s">
        <v>2</v>
      </c>
      <c r="D53" s="94"/>
      <c r="E53" s="32">
        <v>0.16</v>
      </c>
      <c r="F53" s="32">
        <v>0.16</v>
      </c>
      <c r="G53" s="32">
        <v>0.16</v>
      </c>
      <c r="H53" s="62"/>
      <c r="I53" s="62"/>
      <c r="J53" s="56">
        <f t="shared" si="0"/>
        <v>100</v>
      </c>
    </row>
    <row r="54" spans="1:10" s="5" customFormat="1" ht="15.75" customHeight="1">
      <c r="A54" s="63"/>
      <c r="B54" s="64" t="s">
        <v>6</v>
      </c>
      <c r="C54" s="96"/>
      <c r="D54" s="96"/>
      <c r="E54" s="65">
        <f>E10+E14+E16+E20+E25+E28+E35+E39+E45+E46+E48+E51</f>
        <v>3.183</v>
      </c>
      <c r="F54" s="65">
        <f>F10+F14+F16+F20+F25+F28+F35+F39+F45+F46+F48+F51</f>
        <v>3.2699999999999996</v>
      </c>
      <c r="G54" s="65">
        <f>G10+G14+G16+G20+G25+G28+G35+G39+G45+G46+G48+G51</f>
        <v>3.2699999999999996</v>
      </c>
      <c r="H54" s="66">
        <f>2.05+0.22</f>
        <v>2.27</v>
      </c>
      <c r="I54" s="66">
        <f>G54*C8*12</f>
        <v>12111865.488</v>
      </c>
      <c r="J54" s="53">
        <f t="shared" si="0"/>
        <v>100</v>
      </c>
    </row>
    <row r="55" spans="1:10" ht="34.5" customHeight="1">
      <c r="A55" s="54"/>
      <c r="B55" s="89" t="s">
        <v>7</v>
      </c>
      <c r="C55" s="90"/>
      <c r="D55" s="90"/>
      <c r="E55" s="90"/>
      <c r="F55" s="90"/>
      <c r="G55" s="90"/>
      <c r="H55" s="87"/>
      <c r="I55" s="87"/>
      <c r="J55" s="88"/>
    </row>
    <row r="56" spans="1:10" ht="21">
      <c r="A56" s="54">
        <v>13</v>
      </c>
      <c r="B56" s="50" t="s">
        <v>124</v>
      </c>
      <c r="C56" s="108" t="s">
        <v>2</v>
      </c>
      <c r="D56" s="109"/>
      <c r="E56" s="67">
        <f>E57+E58</f>
        <v>0.38</v>
      </c>
      <c r="F56" s="67">
        <f>F57+F58</f>
        <v>0.41000000000000003</v>
      </c>
      <c r="G56" s="67">
        <f>G57+G58</f>
        <v>0.41000000000000003</v>
      </c>
      <c r="H56" s="47">
        <v>0.19</v>
      </c>
      <c r="I56" s="68">
        <f>H56*C8*12</f>
        <v>703747.5360000001</v>
      </c>
      <c r="J56" s="53">
        <f>G56/F56*100</f>
        <v>100</v>
      </c>
    </row>
    <row r="57" spans="1:10" ht="43.5" customHeight="1">
      <c r="A57" s="54" t="s">
        <v>125</v>
      </c>
      <c r="B57" s="55" t="s">
        <v>73</v>
      </c>
      <c r="C57" s="105" t="s">
        <v>2</v>
      </c>
      <c r="D57" s="106"/>
      <c r="E57" s="69">
        <v>0.12</v>
      </c>
      <c r="F57" s="69">
        <v>0.13</v>
      </c>
      <c r="G57" s="32">
        <v>0.13</v>
      </c>
      <c r="H57" s="47"/>
      <c r="I57" s="68"/>
      <c r="J57" s="56">
        <f aca="true" t="shared" si="1" ref="J57:J74">G57/F57*100</f>
        <v>100</v>
      </c>
    </row>
    <row r="58" spans="1:10" ht="36" customHeight="1">
      <c r="A58" s="54" t="s">
        <v>126</v>
      </c>
      <c r="B58" s="59" t="s">
        <v>42</v>
      </c>
      <c r="C58" s="98" t="s">
        <v>2</v>
      </c>
      <c r="D58" s="98"/>
      <c r="E58" s="69">
        <v>0.26</v>
      </c>
      <c r="F58" s="69">
        <v>0.28</v>
      </c>
      <c r="G58" s="32">
        <v>0.28</v>
      </c>
      <c r="H58" s="47"/>
      <c r="I58" s="68"/>
      <c r="J58" s="56">
        <f t="shared" si="1"/>
        <v>100</v>
      </c>
    </row>
    <row r="59" spans="1:10" ht="54" customHeight="1">
      <c r="A59" s="54">
        <v>14</v>
      </c>
      <c r="B59" s="50" t="s">
        <v>127</v>
      </c>
      <c r="C59" s="95" t="s">
        <v>1</v>
      </c>
      <c r="D59" s="95"/>
      <c r="E59" s="67">
        <f>E60+E61+E62+E63+E64+E65+E66+E67+E68+E69+E70+E71</f>
        <v>6.29</v>
      </c>
      <c r="F59" s="67">
        <f>F60+F61+F62+F63+F64+F65+F66+F67+F68+F69+F70+F71</f>
        <v>6.53</v>
      </c>
      <c r="G59" s="67">
        <f>G60+G61+G62+G63+G64+G65+G66+G67+G68+G69+G70+G71</f>
        <v>6.53</v>
      </c>
      <c r="H59" s="47">
        <v>7.1</v>
      </c>
      <c r="I59" s="68"/>
      <c r="J59" s="53">
        <f t="shared" si="1"/>
        <v>100</v>
      </c>
    </row>
    <row r="60" spans="1:10" ht="59.25" customHeight="1">
      <c r="A60" s="54" t="s">
        <v>128</v>
      </c>
      <c r="B60" s="55" t="s">
        <v>74</v>
      </c>
      <c r="C60" s="94" t="s">
        <v>1</v>
      </c>
      <c r="D60" s="94"/>
      <c r="E60" s="69">
        <v>0.2</v>
      </c>
      <c r="F60" s="69">
        <v>0.3</v>
      </c>
      <c r="G60" s="32">
        <v>0.3</v>
      </c>
      <c r="H60" s="47"/>
      <c r="I60" s="68"/>
      <c r="J60" s="56">
        <f t="shared" si="1"/>
        <v>100</v>
      </c>
    </row>
    <row r="61" spans="1:10" ht="46.5" customHeight="1">
      <c r="A61" s="54" t="s">
        <v>129</v>
      </c>
      <c r="B61" s="55" t="s">
        <v>75</v>
      </c>
      <c r="C61" s="94" t="s">
        <v>1</v>
      </c>
      <c r="D61" s="94"/>
      <c r="E61" s="69">
        <v>0.4</v>
      </c>
      <c r="F61" s="69">
        <v>0.4</v>
      </c>
      <c r="G61" s="32">
        <v>0.4</v>
      </c>
      <c r="H61" s="47"/>
      <c r="I61" s="68"/>
      <c r="J61" s="56">
        <f t="shared" si="1"/>
        <v>100</v>
      </c>
    </row>
    <row r="62" spans="1:10" ht="22.5" customHeight="1">
      <c r="A62" s="54" t="s">
        <v>130</v>
      </c>
      <c r="B62" s="55" t="s">
        <v>76</v>
      </c>
      <c r="C62" s="94" t="s">
        <v>1</v>
      </c>
      <c r="D62" s="94"/>
      <c r="E62" s="69">
        <v>0.51</v>
      </c>
      <c r="F62" s="69">
        <v>0.74</v>
      </c>
      <c r="G62" s="32">
        <v>0.74</v>
      </c>
      <c r="H62" s="47"/>
      <c r="I62" s="68"/>
      <c r="J62" s="56">
        <f t="shared" si="1"/>
        <v>100</v>
      </c>
    </row>
    <row r="63" spans="1:10" ht="43.5" customHeight="1">
      <c r="A63" s="54" t="s">
        <v>131</v>
      </c>
      <c r="B63" s="55" t="s">
        <v>77</v>
      </c>
      <c r="C63" s="94" t="s">
        <v>1</v>
      </c>
      <c r="D63" s="94"/>
      <c r="E63" s="69">
        <v>0.82</v>
      </c>
      <c r="F63" s="69">
        <v>0.7</v>
      </c>
      <c r="G63" s="32">
        <v>0.7</v>
      </c>
      <c r="H63" s="47"/>
      <c r="I63" s="68"/>
      <c r="J63" s="56">
        <f t="shared" si="1"/>
        <v>100</v>
      </c>
    </row>
    <row r="64" spans="1:10" ht="33.75" customHeight="1">
      <c r="A64" s="54" t="s">
        <v>132</v>
      </c>
      <c r="B64" s="55" t="s">
        <v>78</v>
      </c>
      <c r="C64" s="94" t="s">
        <v>1</v>
      </c>
      <c r="D64" s="94"/>
      <c r="E64" s="69">
        <v>0.7</v>
      </c>
      <c r="F64" s="69">
        <v>0.5</v>
      </c>
      <c r="G64" s="32">
        <v>0.5</v>
      </c>
      <c r="H64" s="47"/>
      <c r="I64" s="68"/>
      <c r="J64" s="56">
        <f t="shared" si="1"/>
        <v>100</v>
      </c>
    </row>
    <row r="65" spans="1:10" ht="24.75" customHeight="1">
      <c r="A65" s="54" t="s">
        <v>133</v>
      </c>
      <c r="B65" s="55" t="s">
        <v>79</v>
      </c>
      <c r="C65" s="70"/>
      <c r="D65" s="70"/>
      <c r="E65" s="69">
        <v>0.31</v>
      </c>
      <c r="F65" s="69">
        <v>0.5</v>
      </c>
      <c r="G65" s="32">
        <v>0.5</v>
      </c>
      <c r="H65" s="47"/>
      <c r="I65" s="68"/>
      <c r="J65" s="56">
        <f t="shared" si="1"/>
        <v>100</v>
      </c>
    </row>
    <row r="66" spans="1:10" ht="21" customHeight="1">
      <c r="A66" s="54" t="s">
        <v>134</v>
      </c>
      <c r="B66" s="55" t="s">
        <v>80</v>
      </c>
      <c r="C66" s="94" t="s">
        <v>1</v>
      </c>
      <c r="D66" s="94"/>
      <c r="E66" s="69">
        <v>0.1</v>
      </c>
      <c r="F66" s="69">
        <v>0.1</v>
      </c>
      <c r="G66" s="32">
        <v>0.1</v>
      </c>
      <c r="H66" s="47"/>
      <c r="I66" s="68"/>
      <c r="J66" s="56">
        <f t="shared" si="1"/>
        <v>100</v>
      </c>
    </row>
    <row r="67" spans="1:10" ht="36" customHeight="1">
      <c r="A67" s="54" t="s">
        <v>135</v>
      </c>
      <c r="B67" s="55" t="s">
        <v>81</v>
      </c>
      <c r="C67" s="94" t="s">
        <v>1</v>
      </c>
      <c r="D67" s="94"/>
      <c r="E67" s="69">
        <v>0.4</v>
      </c>
      <c r="F67" s="69">
        <v>0.44</v>
      </c>
      <c r="G67" s="32">
        <v>0.44</v>
      </c>
      <c r="H67" s="68">
        <f>G67+G68+G69+G70</f>
        <v>2.29</v>
      </c>
      <c r="I67" s="68"/>
      <c r="J67" s="56">
        <f t="shared" si="1"/>
        <v>100</v>
      </c>
    </row>
    <row r="68" spans="1:10" ht="23.25" customHeight="1">
      <c r="A68" s="54" t="s">
        <v>136</v>
      </c>
      <c r="B68" s="55" t="s">
        <v>82</v>
      </c>
      <c r="C68" s="94" t="s">
        <v>1</v>
      </c>
      <c r="D68" s="94"/>
      <c r="E68" s="69">
        <v>1</v>
      </c>
      <c r="F68" s="69">
        <v>1</v>
      </c>
      <c r="G68" s="32">
        <v>1</v>
      </c>
      <c r="H68" s="47"/>
      <c r="I68" s="68"/>
      <c r="J68" s="56">
        <f t="shared" si="1"/>
        <v>100</v>
      </c>
    </row>
    <row r="69" spans="1:10" ht="31.5" customHeight="1">
      <c r="A69" s="54" t="s">
        <v>137</v>
      </c>
      <c r="B69" s="55" t="s">
        <v>83</v>
      </c>
      <c r="C69" s="94" t="s">
        <v>2</v>
      </c>
      <c r="D69" s="94"/>
      <c r="E69" s="69">
        <v>0.4</v>
      </c>
      <c r="F69" s="69">
        <v>0.4</v>
      </c>
      <c r="G69" s="32">
        <v>0.4</v>
      </c>
      <c r="H69" s="47"/>
      <c r="I69" s="68"/>
      <c r="J69" s="56">
        <f t="shared" si="1"/>
        <v>100</v>
      </c>
    </row>
    <row r="70" spans="1:10" ht="23.25" customHeight="1">
      <c r="A70" s="54" t="s">
        <v>138</v>
      </c>
      <c r="B70" s="55" t="s">
        <v>84</v>
      </c>
      <c r="C70" s="94" t="s">
        <v>1</v>
      </c>
      <c r="D70" s="94"/>
      <c r="E70" s="69">
        <v>0.45</v>
      </c>
      <c r="F70" s="69">
        <v>0.45</v>
      </c>
      <c r="G70" s="32">
        <v>0.45</v>
      </c>
      <c r="H70" s="47"/>
      <c r="I70" s="68"/>
      <c r="J70" s="56">
        <f t="shared" si="1"/>
        <v>100</v>
      </c>
    </row>
    <row r="71" spans="1:10" ht="22.5" customHeight="1">
      <c r="A71" s="54" t="s">
        <v>139</v>
      </c>
      <c r="B71" s="55" t="s">
        <v>86</v>
      </c>
      <c r="C71" s="94" t="s">
        <v>1</v>
      </c>
      <c r="D71" s="94"/>
      <c r="E71" s="69">
        <v>1</v>
      </c>
      <c r="F71" s="69">
        <v>1</v>
      </c>
      <c r="G71" s="32">
        <v>1</v>
      </c>
      <c r="H71" s="47"/>
      <c r="I71" s="68"/>
      <c r="J71" s="56">
        <f t="shared" si="1"/>
        <v>100</v>
      </c>
    </row>
    <row r="72" spans="1:10" ht="48" customHeight="1">
      <c r="A72" s="54">
        <v>15</v>
      </c>
      <c r="B72" s="50" t="s">
        <v>26</v>
      </c>
      <c r="C72" s="95" t="s">
        <v>1</v>
      </c>
      <c r="D72" s="95"/>
      <c r="E72" s="67">
        <v>0</v>
      </c>
      <c r="F72" s="67">
        <v>2.89</v>
      </c>
      <c r="G72" s="71">
        <v>2.89</v>
      </c>
      <c r="H72" s="47">
        <v>0.35</v>
      </c>
      <c r="I72" s="68"/>
      <c r="J72" s="53">
        <f t="shared" si="1"/>
        <v>100</v>
      </c>
    </row>
    <row r="73" spans="1:10" ht="47.25" customHeight="1">
      <c r="A73" s="54">
        <v>16</v>
      </c>
      <c r="B73" s="50" t="s">
        <v>85</v>
      </c>
      <c r="C73" s="95" t="s">
        <v>2</v>
      </c>
      <c r="D73" s="95"/>
      <c r="E73" s="67">
        <v>0</v>
      </c>
      <c r="F73" s="67">
        <v>0.3</v>
      </c>
      <c r="G73" s="51">
        <v>0.3</v>
      </c>
      <c r="H73" s="47">
        <v>0.3</v>
      </c>
      <c r="I73" s="68"/>
      <c r="J73" s="53">
        <f t="shared" si="1"/>
        <v>100</v>
      </c>
    </row>
    <row r="74" spans="1:10" s="5" customFormat="1" ht="13.5">
      <c r="A74" s="63"/>
      <c r="B74" s="64" t="s">
        <v>6</v>
      </c>
      <c r="C74" s="107"/>
      <c r="D74" s="107"/>
      <c r="E74" s="72">
        <f>E56+E59+E72+E73</f>
        <v>6.67</v>
      </c>
      <c r="F74" s="72">
        <f>F56+F59+F72+F73</f>
        <v>10.13</v>
      </c>
      <c r="G74" s="72">
        <f>G56+G59+G72+G73</f>
        <v>10.13</v>
      </c>
      <c r="H74" s="73">
        <v>7.94</v>
      </c>
      <c r="I74" s="74"/>
      <c r="J74" s="53">
        <f t="shared" si="1"/>
        <v>100</v>
      </c>
    </row>
    <row r="75" spans="1:10" ht="22.5" customHeight="1">
      <c r="A75" s="54"/>
      <c r="B75" s="89" t="s">
        <v>8</v>
      </c>
      <c r="C75" s="91"/>
      <c r="D75" s="91"/>
      <c r="E75" s="91"/>
      <c r="F75" s="91"/>
      <c r="G75" s="91"/>
      <c r="H75" s="87"/>
      <c r="I75" s="87"/>
      <c r="J75" s="88"/>
    </row>
    <row r="76" spans="1:10" ht="28.5" customHeight="1">
      <c r="A76" s="54">
        <v>17</v>
      </c>
      <c r="B76" s="50" t="s">
        <v>140</v>
      </c>
      <c r="C76" s="104"/>
      <c r="D76" s="104"/>
      <c r="E76" s="51">
        <f>E77+E78+E79+E80</f>
        <v>1.95</v>
      </c>
      <c r="F76" s="51">
        <f>F77+F78+F79+F80</f>
        <v>2.02</v>
      </c>
      <c r="G76" s="51">
        <f>G77+G78+G79+G80</f>
        <v>2.02</v>
      </c>
      <c r="H76" s="47">
        <v>3.21</v>
      </c>
      <c r="I76" s="68"/>
      <c r="J76" s="53">
        <f>G76/F76*100</f>
        <v>100</v>
      </c>
    </row>
    <row r="77" spans="1:10" ht="26.25" customHeight="1">
      <c r="A77" s="54" t="s">
        <v>9</v>
      </c>
      <c r="B77" s="75" t="s">
        <v>142</v>
      </c>
      <c r="C77" s="94" t="s">
        <v>23</v>
      </c>
      <c r="D77" s="94"/>
      <c r="E77" s="32">
        <v>1.38</v>
      </c>
      <c r="F77" s="32">
        <v>1.38</v>
      </c>
      <c r="G77" s="32">
        <v>1.38</v>
      </c>
      <c r="H77" s="47"/>
      <c r="I77" s="68"/>
      <c r="J77" s="56">
        <f aca="true" t="shared" si="2" ref="J77:J110">G77/F77*100</f>
        <v>100</v>
      </c>
    </row>
    <row r="78" spans="1:10" ht="40.5">
      <c r="A78" s="54" t="s">
        <v>10</v>
      </c>
      <c r="B78" s="75" t="s">
        <v>143</v>
      </c>
      <c r="C78" s="94" t="s">
        <v>23</v>
      </c>
      <c r="D78" s="94"/>
      <c r="E78" s="32">
        <v>0.17</v>
      </c>
      <c r="F78" s="32">
        <v>0.17</v>
      </c>
      <c r="G78" s="32">
        <v>0.17</v>
      </c>
      <c r="H78" s="47"/>
      <c r="I78" s="68"/>
      <c r="J78" s="56">
        <f t="shared" si="2"/>
        <v>100</v>
      </c>
    </row>
    <row r="79" spans="1:10" ht="26.25" customHeight="1">
      <c r="A79" s="54" t="s">
        <v>11</v>
      </c>
      <c r="B79" s="75" t="s">
        <v>144</v>
      </c>
      <c r="C79" s="94" t="s">
        <v>24</v>
      </c>
      <c r="D79" s="94"/>
      <c r="E79" s="32">
        <v>0.3</v>
      </c>
      <c r="F79" s="32">
        <v>0.3</v>
      </c>
      <c r="G79" s="32">
        <v>0.3</v>
      </c>
      <c r="H79" s="47"/>
      <c r="I79" s="68"/>
      <c r="J79" s="56">
        <f t="shared" si="2"/>
        <v>100</v>
      </c>
    </row>
    <row r="80" spans="1:10" ht="20.25">
      <c r="A80" s="54" t="s">
        <v>12</v>
      </c>
      <c r="B80" s="75" t="s">
        <v>145</v>
      </c>
      <c r="C80" s="94" t="s">
        <v>2</v>
      </c>
      <c r="D80" s="94"/>
      <c r="E80" s="32">
        <v>0.1</v>
      </c>
      <c r="F80" s="32">
        <v>0.17</v>
      </c>
      <c r="G80" s="32">
        <v>0.17</v>
      </c>
      <c r="H80" s="47"/>
      <c r="I80" s="68"/>
      <c r="J80" s="56">
        <f t="shared" si="2"/>
        <v>100</v>
      </c>
    </row>
    <row r="81" spans="1:10" ht="54">
      <c r="A81" s="54">
        <v>18</v>
      </c>
      <c r="B81" s="50" t="s">
        <v>141</v>
      </c>
      <c r="C81" s="104"/>
      <c r="D81" s="104"/>
      <c r="E81" s="51">
        <f>E82+E83+E84+E85+E86</f>
        <v>1.46</v>
      </c>
      <c r="F81" s="51">
        <f>F82+F83+F84+F85+F86</f>
        <v>1.48</v>
      </c>
      <c r="G81" s="51">
        <f>G82+G83+G84+G85+G86</f>
        <v>1.48</v>
      </c>
      <c r="H81" s="47"/>
      <c r="I81" s="68"/>
      <c r="J81" s="53">
        <f t="shared" si="2"/>
        <v>100</v>
      </c>
    </row>
    <row r="82" spans="1:10" ht="30">
      <c r="A82" s="54" t="s">
        <v>13</v>
      </c>
      <c r="B82" s="75" t="s">
        <v>148</v>
      </c>
      <c r="C82" s="94" t="s">
        <v>2</v>
      </c>
      <c r="D82" s="94"/>
      <c r="E82" s="32">
        <v>0.11</v>
      </c>
      <c r="F82" s="32">
        <v>0.11</v>
      </c>
      <c r="G82" s="32">
        <v>0.11</v>
      </c>
      <c r="H82" s="47"/>
      <c r="I82" s="68"/>
      <c r="J82" s="56">
        <f t="shared" si="2"/>
        <v>100</v>
      </c>
    </row>
    <row r="83" spans="1:10" ht="30">
      <c r="A83" s="54" t="s">
        <v>14</v>
      </c>
      <c r="B83" s="75" t="s">
        <v>146</v>
      </c>
      <c r="C83" s="94" t="s">
        <v>2</v>
      </c>
      <c r="D83" s="94"/>
      <c r="E83" s="32">
        <v>0.09</v>
      </c>
      <c r="F83" s="32">
        <v>0.11</v>
      </c>
      <c r="G83" s="32">
        <v>0.11</v>
      </c>
      <c r="H83" s="47"/>
      <c r="I83" s="68"/>
      <c r="J83" s="56">
        <f t="shared" si="2"/>
        <v>100</v>
      </c>
    </row>
    <row r="84" spans="1:10" ht="22.5" customHeight="1">
      <c r="A84" s="54" t="s">
        <v>15</v>
      </c>
      <c r="B84" s="75" t="s">
        <v>147</v>
      </c>
      <c r="C84" s="94" t="s">
        <v>2</v>
      </c>
      <c r="D84" s="94"/>
      <c r="E84" s="32">
        <v>0.5</v>
      </c>
      <c r="F84" s="32">
        <v>0.5</v>
      </c>
      <c r="G84" s="32">
        <v>0.5</v>
      </c>
      <c r="H84" s="47"/>
      <c r="I84" s="68"/>
      <c r="J84" s="56">
        <f t="shared" si="2"/>
        <v>100</v>
      </c>
    </row>
    <row r="85" spans="1:10" ht="30">
      <c r="A85" s="54" t="s">
        <v>16</v>
      </c>
      <c r="B85" s="75" t="s">
        <v>149</v>
      </c>
      <c r="C85" s="94" t="s">
        <v>2</v>
      </c>
      <c r="D85" s="94"/>
      <c r="E85" s="32">
        <v>0.56</v>
      </c>
      <c r="F85" s="32">
        <v>0.56</v>
      </c>
      <c r="G85" s="32">
        <v>0.56</v>
      </c>
      <c r="H85" s="47"/>
      <c r="I85" s="68"/>
      <c r="J85" s="56">
        <f t="shared" si="2"/>
        <v>100</v>
      </c>
    </row>
    <row r="86" spans="1:10" ht="21.75" customHeight="1">
      <c r="A86" s="54" t="s">
        <v>17</v>
      </c>
      <c r="B86" s="75" t="s">
        <v>151</v>
      </c>
      <c r="C86" s="94" t="s">
        <v>2</v>
      </c>
      <c r="D86" s="94"/>
      <c r="E86" s="32">
        <v>0.2</v>
      </c>
      <c r="F86" s="32">
        <v>0.2</v>
      </c>
      <c r="G86" s="32">
        <v>0.2</v>
      </c>
      <c r="H86" s="47"/>
      <c r="I86" s="68"/>
      <c r="J86" s="56">
        <f t="shared" si="2"/>
        <v>100</v>
      </c>
    </row>
    <row r="87" spans="1:10" ht="21">
      <c r="A87" s="54">
        <v>19</v>
      </c>
      <c r="B87" s="50" t="s">
        <v>152</v>
      </c>
      <c r="C87" s="104"/>
      <c r="D87" s="104"/>
      <c r="E87" s="51">
        <f>E88+E89+E90+E91</f>
        <v>1.7199999999999998</v>
      </c>
      <c r="F87" s="51">
        <f>F88+F89+F90+F91</f>
        <v>1.8599999999999999</v>
      </c>
      <c r="G87" s="51">
        <f>G88+G89+G90+G91</f>
        <v>1.8599999999999999</v>
      </c>
      <c r="H87" s="47"/>
      <c r="I87" s="68"/>
      <c r="J87" s="53">
        <f t="shared" si="2"/>
        <v>100</v>
      </c>
    </row>
    <row r="88" spans="1:10" ht="12.75">
      <c r="A88" s="54" t="s">
        <v>18</v>
      </c>
      <c r="B88" s="75" t="s">
        <v>153</v>
      </c>
      <c r="C88" s="94" t="s">
        <v>23</v>
      </c>
      <c r="D88" s="94"/>
      <c r="E88" s="32">
        <v>0.82</v>
      </c>
      <c r="F88" s="32">
        <v>0.82</v>
      </c>
      <c r="G88" s="32">
        <v>0.82</v>
      </c>
      <c r="H88" s="47"/>
      <c r="I88" s="68"/>
      <c r="J88" s="56">
        <f t="shared" si="2"/>
        <v>100</v>
      </c>
    </row>
    <row r="89" spans="1:10" ht="30">
      <c r="A89" s="54" t="s">
        <v>19</v>
      </c>
      <c r="B89" s="75" t="s">
        <v>154</v>
      </c>
      <c r="C89" s="94" t="s">
        <v>23</v>
      </c>
      <c r="D89" s="94"/>
      <c r="E89" s="32">
        <v>0.5</v>
      </c>
      <c r="F89" s="32">
        <v>0.5</v>
      </c>
      <c r="G89" s="32">
        <v>0.5</v>
      </c>
      <c r="H89" s="47"/>
      <c r="I89" s="68"/>
      <c r="J89" s="56">
        <f t="shared" si="2"/>
        <v>100</v>
      </c>
    </row>
    <row r="90" spans="1:10" ht="16.5" customHeight="1">
      <c r="A90" s="54" t="s">
        <v>20</v>
      </c>
      <c r="B90" s="75" t="s">
        <v>155</v>
      </c>
      <c r="C90" s="94" t="s">
        <v>23</v>
      </c>
      <c r="D90" s="94"/>
      <c r="E90" s="32">
        <v>0.2</v>
      </c>
      <c r="F90" s="32">
        <v>0.14</v>
      </c>
      <c r="G90" s="32">
        <v>0.14</v>
      </c>
      <c r="H90" s="47"/>
      <c r="I90" s="68"/>
      <c r="J90" s="56">
        <f t="shared" si="2"/>
        <v>100</v>
      </c>
    </row>
    <row r="91" spans="1:10" ht="33.75" customHeight="1">
      <c r="A91" s="54" t="s">
        <v>21</v>
      </c>
      <c r="B91" s="75" t="s">
        <v>156</v>
      </c>
      <c r="C91" s="94" t="s">
        <v>23</v>
      </c>
      <c r="D91" s="94"/>
      <c r="E91" s="32">
        <v>0.2</v>
      </c>
      <c r="F91" s="32">
        <v>0.4</v>
      </c>
      <c r="G91" s="32">
        <v>0.4</v>
      </c>
      <c r="H91" s="47"/>
      <c r="I91" s="68"/>
      <c r="J91" s="56">
        <f t="shared" si="2"/>
        <v>100</v>
      </c>
    </row>
    <row r="92" spans="1:10" ht="21">
      <c r="A92" s="54" t="s">
        <v>171</v>
      </c>
      <c r="B92" s="50" t="s">
        <v>157</v>
      </c>
      <c r="C92" s="95" t="s">
        <v>23</v>
      </c>
      <c r="D92" s="95"/>
      <c r="E92" s="51">
        <f>E93+E94</f>
        <v>3.71</v>
      </c>
      <c r="F92" s="51">
        <f>F93+F94</f>
        <v>4.5</v>
      </c>
      <c r="G92" s="51">
        <f>G93+G94</f>
        <v>4.5</v>
      </c>
      <c r="H92" s="47"/>
      <c r="I92" s="68"/>
      <c r="J92" s="53">
        <f t="shared" si="2"/>
        <v>100</v>
      </c>
    </row>
    <row r="93" spans="1:10" ht="12.75">
      <c r="A93" s="54" t="s">
        <v>172</v>
      </c>
      <c r="B93" s="55" t="s">
        <v>174</v>
      </c>
      <c r="C93" s="95" t="s">
        <v>175</v>
      </c>
      <c r="D93" s="99"/>
      <c r="E93" s="32">
        <v>0</v>
      </c>
      <c r="F93" s="32">
        <v>0.22</v>
      </c>
      <c r="G93" s="32">
        <v>0.22</v>
      </c>
      <c r="H93" s="47"/>
      <c r="I93" s="68"/>
      <c r="J93" s="56">
        <f t="shared" si="2"/>
        <v>100</v>
      </c>
    </row>
    <row r="94" spans="1:10" ht="24.75" customHeight="1">
      <c r="A94" s="54" t="s">
        <v>173</v>
      </c>
      <c r="B94" s="55" t="s">
        <v>158</v>
      </c>
      <c r="C94" s="94" t="s">
        <v>23</v>
      </c>
      <c r="D94" s="94"/>
      <c r="E94" s="32">
        <v>3.71</v>
      </c>
      <c r="F94" s="32">
        <v>4.28</v>
      </c>
      <c r="G94" s="32">
        <v>4.28</v>
      </c>
      <c r="H94" s="47"/>
      <c r="I94" s="68"/>
      <c r="J94" s="56">
        <f t="shared" si="2"/>
        <v>100</v>
      </c>
    </row>
    <row r="95" spans="1:10" ht="21">
      <c r="A95" s="54">
        <v>21</v>
      </c>
      <c r="B95" s="50" t="s">
        <v>87</v>
      </c>
      <c r="C95" s="96" t="s">
        <v>1</v>
      </c>
      <c r="D95" s="96"/>
      <c r="E95" s="72">
        <v>0.08</v>
      </c>
      <c r="F95" s="72">
        <v>0.08</v>
      </c>
      <c r="G95" s="76">
        <v>0.08</v>
      </c>
      <c r="H95" s="47"/>
      <c r="I95" s="68"/>
      <c r="J95" s="53">
        <f t="shared" si="2"/>
        <v>100</v>
      </c>
    </row>
    <row r="96" spans="1:10" ht="32.25">
      <c r="A96" s="54">
        <v>22</v>
      </c>
      <c r="B96" s="50" t="s">
        <v>29</v>
      </c>
      <c r="C96" s="96" t="s">
        <v>1</v>
      </c>
      <c r="D96" s="96"/>
      <c r="E96" s="72">
        <v>0.02</v>
      </c>
      <c r="F96" s="72">
        <v>0.02</v>
      </c>
      <c r="G96" s="76">
        <v>0.02</v>
      </c>
      <c r="H96" s="47"/>
      <c r="I96" s="68"/>
      <c r="J96" s="53">
        <f t="shared" si="2"/>
        <v>100</v>
      </c>
    </row>
    <row r="97" spans="1:10" ht="13.5">
      <c r="A97" s="54"/>
      <c r="B97" s="64" t="s">
        <v>6</v>
      </c>
      <c r="C97" s="98"/>
      <c r="D97" s="98"/>
      <c r="E97" s="76">
        <f>E76+E81+E87+E92+E95+E96</f>
        <v>8.94</v>
      </c>
      <c r="F97" s="76">
        <f>F76+F81+F87+F92+F95+F96</f>
        <v>9.959999999999999</v>
      </c>
      <c r="G97" s="76">
        <f>G76+G81+G87+G92+G95+G96</f>
        <v>9.959999999999999</v>
      </c>
      <c r="H97" s="47"/>
      <c r="I97" s="68"/>
      <c r="J97" s="53">
        <f t="shared" si="2"/>
        <v>100</v>
      </c>
    </row>
    <row r="98" spans="1:10" s="5" customFormat="1" ht="13.5">
      <c r="A98" s="63"/>
      <c r="B98" s="64" t="s">
        <v>22</v>
      </c>
      <c r="C98" s="107"/>
      <c r="D98" s="107"/>
      <c r="E98" s="76"/>
      <c r="F98" s="76"/>
      <c r="G98" s="76"/>
      <c r="H98" s="73"/>
      <c r="I98" s="74"/>
      <c r="J98" s="53"/>
    </row>
    <row r="99" spans="1:10" ht="18.75" customHeight="1">
      <c r="A99" s="54">
        <v>23</v>
      </c>
      <c r="B99" s="50" t="s">
        <v>159</v>
      </c>
      <c r="C99" s="95" t="s">
        <v>1</v>
      </c>
      <c r="D99" s="95"/>
      <c r="E99" s="67">
        <f>E100+E101+E102+E103+E104</f>
        <v>9.37</v>
      </c>
      <c r="F99" s="67">
        <f>F100+F101+F102+F103+F104</f>
        <v>10.09</v>
      </c>
      <c r="G99" s="51">
        <f>G100+G101+G102+G103+G104</f>
        <v>10.09</v>
      </c>
      <c r="H99" s="47">
        <v>10.83</v>
      </c>
      <c r="I99" s="68">
        <f>G99-H99</f>
        <v>-0.7400000000000002</v>
      </c>
      <c r="J99" s="53">
        <f t="shared" si="2"/>
        <v>100</v>
      </c>
    </row>
    <row r="100" spans="1:10" ht="17.25" customHeight="1">
      <c r="A100" s="54" t="s">
        <v>160</v>
      </c>
      <c r="B100" s="61" t="s">
        <v>88</v>
      </c>
      <c r="C100" s="94" t="s">
        <v>1</v>
      </c>
      <c r="D100" s="94"/>
      <c r="E100" s="69">
        <v>0.98</v>
      </c>
      <c r="F100" s="69">
        <v>1.09</v>
      </c>
      <c r="G100" s="32">
        <v>1.09</v>
      </c>
      <c r="H100" s="47"/>
      <c r="I100" s="47"/>
      <c r="J100" s="56">
        <f t="shared" si="2"/>
        <v>100</v>
      </c>
    </row>
    <row r="101" spans="1:10" ht="37.5" customHeight="1">
      <c r="A101" s="54" t="s">
        <v>161</v>
      </c>
      <c r="B101" s="55" t="s">
        <v>89</v>
      </c>
      <c r="C101" s="94" t="s">
        <v>1</v>
      </c>
      <c r="D101" s="94"/>
      <c r="E101" s="69">
        <v>2.32</v>
      </c>
      <c r="F101" s="69">
        <v>2.5</v>
      </c>
      <c r="G101" s="32">
        <v>2.5</v>
      </c>
      <c r="H101" s="47"/>
      <c r="I101" s="47"/>
      <c r="J101" s="56">
        <f t="shared" si="2"/>
        <v>100</v>
      </c>
    </row>
    <row r="102" spans="1:10" ht="111.75" customHeight="1">
      <c r="A102" s="54" t="s">
        <v>162</v>
      </c>
      <c r="B102" s="55" t="s">
        <v>90</v>
      </c>
      <c r="C102" s="94" t="s">
        <v>1</v>
      </c>
      <c r="D102" s="94"/>
      <c r="E102" s="69">
        <v>4.16</v>
      </c>
      <c r="F102" s="69">
        <v>4.5</v>
      </c>
      <c r="G102" s="32">
        <v>4.5</v>
      </c>
      <c r="H102" s="47"/>
      <c r="I102" s="47"/>
      <c r="J102" s="56">
        <f t="shared" si="2"/>
        <v>100</v>
      </c>
    </row>
    <row r="103" spans="1:10" ht="80.25" customHeight="1">
      <c r="A103" s="54" t="s">
        <v>163</v>
      </c>
      <c r="B103" s="55" t="s">
        <v>91</v>
      </c>
      <c r="C103" s="94" t="s">
        <v>1</v>
      </c>
      <c r="D103" s="94"/>
      <c r="E103" s="69">
        <v>1.17</v>
      </c>
      <c r="F103" s="69">
        <v>1.2</v>
      </c>
      <c r="G103" s="32">
        <v>1.2</v>
      </c>
      <c r="H103" s="47"/>
      <c r="I103" s="47"/>
      <c r="J103" s="56">
        <f t="shared" si="2"/>
        <v>100</v>
      </c>
    </row>
    <row r="104" spans="1:10" ht="84" customHeight="1">
      <c r="A104" s="54" t="s">
        <v>164</v>
      </c>
      <c r="B104" s="55" t="s">
        <v>92</v>
      </c>
      <c r="C104" s="94" t="s">
        <v>1</v>
      </c>
      <c r="D104" s="94"/>
      <c r="E104" s="69">
        <v>0.74</v>
      </c>
      <c r="F104" s="69">
        <v>0.8</v>
      </c>
      <c r="G104" s="32">
        <v>0.8</v>
      </c>
      <c r="H104" s="47"/>
      <c r="I104" s="47"/>
      <c r="J104" s="56">
        <f t="shared" si="2"/>
        <v>100</v>
      </c>
    </row>
    <row r="105" spans="1:10" ht="21">
      <c r="A105" s="54">
        <v>24</v>
      </c>
      <c r="B105" s="50" t="s">
        <v>27</v>
      </c>
      <c r="C105" s="95" t="s">
        <v>1</v>
      </c>
      <c r="D105" s="95"/>
      <c r="E105" s="51">
        <f>E106+E107</f>
        <v>2.7199999999999998</v>
      </c>
      <c r="F105" s="51">
        <f>F106+F107</f>
        <v>2.99</v>
      </c>
      <c r="G105" s="51">
        <f>G106+G107</f>
        <v>2.99</v>
      </c>
      <c r="H105" s="47"/>
      <c r="I105" s="47"/>
      <c r="J105" s="53">
        <f t="shared" si="2"/>
        <v>100</v>
      </c>
    </row>
    <row r="106" spans="1:10" ht="24.75" customHeight="1">
      <c r="A106" s="27" t="s">
        <v>165</v>
      </c>
      <c r="B106" s="13" t="s">
        <v>93</v>
      </c>
      <c r="C106" s="77" t="s">
        <v>1</v>
      </c>
      <c r="D106" s="77"/>
      <c r="E106" s="25">
        <v>1.4</v>
      </c>
      <c r="F106" s="25">
        <v>1.5</v>
      </c>
      <c r="G106" s="25">
        <v>1.5</v>
      </c>
      <c r="H106" s="24"/>
      <c r="I106" s="22"/>
      <c r="J106" s="30">
        <f t="shared" si="2"/>
        <v>100</v>
      </c>
    </row>
    <row r="107" spans="1:10" ht="21">
      <c r="A107" s="27" t="s">
        <v>166</v>
      </c>
      <c r="B107" s="13" t="s">
        <v>94</v>
      </c>
      <c r="C107" s="77" t="s">
        <v>1</v>
      </c>
      <c r="D107" s="77"/>
      <c r="E107" s="25">
        <v>1.32</v>
      </c>
      <c r="F107" s="25">
        <v>1.49</v>
      </c>
      <c r="G107" s="25">
        <v>1.49</v>
      </c>
      <c r="H107" s="24"/>
      <c r="I107" s="22"/>
      <c r="J107" s="30">
        <f t="shared" si="2"/>
        <v>100</v>
      </c>
    </row>
    <row r="108" spans="1:10" ht="13.5">
      <c r="A108" s="27"/>
      <c r="B108" s="1" t="s">
        <v>6</v>
      </c>
      <c r="C108" s="92"/>
      <c r="D108" s="93"/>
      <c r="E108" s="26">
        <f>E99+E105</f>
        <v>12.09</v>
      </c>
      <c r="F108" s="26">
        <f>F99+F105</f>
        <v>13.08</v>
      </c>
      <c r="G108" s="26">
        <f>G99+G105</f>
        <v>13.08</v>
      </c>
      <c r="H108" s="24"/>
      <c r="I108" s="22"/>
      <c r="J108" s="31">
        <f t="shared" si="2"/>
        <v>100</v>
      </c>
    </row>
    <row r="109" spans="1:10" ht="20.25" customHeight="1">
      <c r="A109" s="27"/>
      <c r="B109" s="1" t="s">
        <v>25</v>
      </c>
      <c r="C109" s="92"/>
      <c r="D109" s="93"/>
      <c r="E109" s="15">
        <f>E54+E74+E97+E108</f>
        <v>30.883</v>
      </c>
      <c r="F109" s="15">
        <f>F54+F74+F97+F108</f>
        <v>36.44</v>
      </c>
      <c r="G109" s="15">
        <f>G54+G74+G97+G108</f>
        <v>36.44</v>
      </c>
      <c r="H109" s="28">
        <f>E109/12/C8</f>
        <v>8.337890649467225E-06</v>
      </c>
      <c r="I109" s="22"/>
      <c r="J109" s="31">
        <f t="shared" si="2"/>
        <v>100</v>
      </c>
    </row>
    <row r="110" spans="1:10" ht="27.75" customHeight="1">
      <c r="A110" s="27"/>
      <c r="B110" s="1" t="s">
        <v>3</v>
      </c>
      <c r="C110" s="92"/>
      <c r="D110" s="97"/>
      <c r="E110" s="15">
        <f>E109*1.18</f>
        <v>36.441939999999995</v>
      </c>
      <c r="F110" s="15">
        <f>F109*1.18</f>
        <v>42.999199999999995</v>
      </c>
      <c r="G110" s="26">
        <f>G109*1.18</f>
        <v>42.999199999999995</v>
      </c>
      <c r="H110" s="29"/>
      <c r="I110" s="22"/>
      <c r="J110" s="31">
        <f t="shared" si="2"/>
        <v>100</v>
      </c>
    </row>
    <row r="111" spans="1:10" ht="27.75" customHeight="1">
      <c r="A111" s="27"/>
      <c r="B111" s="1"/>
      <c r="C111" s="80"/>
      <c r="D111" s="81"/>
      <c r="E111" s="15"/>
      <c r="F111" s="15"/>
      <c r="G111" s="26"/>
      <c r="H111" s="29"/>
      <c r="I111" s="22"/>
      <c r="J111" s="22"/>
    </row>
    <row r="112" spans="1:10" ht="27.75" customHeight="1">
      <c r="A112" s="10"/>
      <c r="B112" s="16"/>
      <c r="C112" s="4"/>
      <c r="D112" s="7"/>
      <c r="E112" s="17"/>
      <c r="F112" s="17"/>
      <c r="G112" s="18"/>
      <c r="H112" s="8"/>
      <c r="J112" s="23"/>
    </row>
    <row r="113" spans="1:10" ht="27.75" customHeight="1">
      <c r="A113" s="21"/>
      <c r="B113" s="16" t="s">
        <v>168</v>
      </c>
      <c r="C113" s="4"/>
      <c r="D113" s="19"/>
      <c r="E113" s="20"/>
      <c r="F113" s="33"/>
      <c r="G113" s="8" t="s">
        <v>169</v>
      </c>
      <c r="H113" s="8"/>
      <c r="J113" s="23"/>
    </row>
    <row r="114" spans="1:10" ht="12.75">
      <c r="A114" s="11"/>
      <c r="B114" s="6"/>
      <c r="C114" s="6"/>
      <c r="D114" s="6"/>
      <c r="E114" s="6"/>
      <c r="F114" s="6"/>
      <c r="G114" s="6"/>
      <c r="H114" s="6"/>
      <c r="I114" s="3"/>
      <c r="J114" s="23"/>
    </row>
    <row r="115" spans="1:10" ht="12.75">
      <c r="A115" s="11"/>
      <c r="B115" s="6"/>
      <c r="C115" s="6"/>
      <c r="D115" s="6"/>
      <c r="E115" s="6"/>
      <c r="F115" s="6"/>
      <c r="G115" s="9"/>
      <c r="H115" s="6"/>
      <c r="J115" s="23"/>
    </row>
    <row r="116" spans="1:10" ht="12.75">
      <c r="A116" s="11"/>
      <c r="B116" s="6"/>
      <c r="C116" s="6"/>
      <c r="D116" s="6"/>
      <c r="E116" s="6"/>
      <c r="F116" s="6"/>
      <c r="G116" s="6"/>
      <c r="H116" s="6"/>
      <c r="J116" s="23"/>
    </row>
    <row r="117" spans="1:10" ht="12" customHeight="1">
      <c r="A117" s="11"/>
      <c r="B117" s="6"/>
      <c r="C117" s="6"/>
      <c r="D117" s="6"/>
      <c r="E117" s="6"/>
      <c r="F117" s="6"/>
      <c r="G117" s="6"/>
      <c r="H117" s="6"/>
      <c r="J117" s="23"/>
    </row>
    <row r="118" spans="1:10" ht="12.75">
      <c r="A118" s="11"/>
      <c r="B118" s="6"/>
      <c r="C118" s="6"/>
      <c r="D118" s="6"/>
      <c r="E118" s="6"/>
      <c r="F118" s="6"/>
      <c r="G118" s="6"/>
      <c r="H118" s="6"/>
      <c r="J118" s="23"/>
    </row>
    <row r="119" spans="1:10" ht="12.75">
      <c r="A119" s="11"/>
      <c r="B119" s="6"/>
      <c r="C119" s="6"/>
      <c r="D119" s="6"/>
      <c r="E119" s="6"/>
      <c r="F119" s="6"/>
      <c r="G119" s="6"/>
      <c r="H119" s="6"/>
      <c r="J119" s="23"/>
    </row>
    <row r="120" spans="1:10" ht="12.75">
      <c r="A120" s="11"/>
      <c r="B120" s="6"/>
      <c r="C120" s="6"/>
      <c r="D120" s="6"/>
      <c r="E120" s="6"/>
      <c r="F120" s="6"/>
      <c r="G120" s="6"/>
      <c r="H120" s="6"/>
      <c r="J120" s="23"/>
    </row>
    <row r="121" spans="1:10" ht="12.75">
      <c r="A121" s="11"/>
      <c r="B121" s="6"/>
      <c r="C121" s="6"/>
      <c r="D121" s="6"/>
      <c r="E121" s="6"/>
      <c r="F121" s="6"/>
      <c r="G121" s="6"/>
      <c r="H121" s="6"/>
      <c r="J121" s="23"/>
    </row>
    <row r="122" spans="1:10" ht="12.75">
      <c r="A122" s="11"/>
      <c r="B122" s="6"/>
      <c r="C122" s="6"/>
      <c r="D122" s="6"/>
      <c r="E122" s="6"/>
      <c r="F122" s="6"/>
      <c r="G122" s="6"/>
      <c r="H122" s="6"/>
      <c r="J122" s="23"/>
    </row>
    <row r="123" spans="1:10" ht="12.75">
      <c r="A123" s="11"/>
      <c r="B123" s="6"/>
      <c r="C123" s="6"/>
      <c r="D123" s="6"/>
      <c r="E123" s="6"/>
      <c r="F123" s="6"/>
      <c r="G123" s="6"/>
      <c r="H123" s="6"/>
      <c r="J123" s="23"/>
    </row>
    <row r="124" spans="1:10" ht="12.75">
      <c r="A124" s="11"/>
      <c r="B124" s="6"/>
      <c r="C124" s="6"/>
      <c r="D124" s="6"/>
      <c r="E124" s="6"/>
      <c r="F124" s="6"/>
      <c r="G124" s="6"/>
      <c r="H124" s="6"/>
      <c r="J124" s="23"/>
    </row>
    <row r="125" spans="1:10" ht="12.75">
      <c r="A125" s="11"/>
      <c r="B125" s="6"/>
      <c r="C125" s="6"/>
      <c r="D125" s="6"/>
      <c r="E125" s="6"/>
      <c r="F125" s="6"/>
      <c r="G125" s="6"/>
      <c r="H125" s="6"/>
      <c r="J125" s="23"/>
    </row>
    <row r="126" spans="1:10" ht="12.75">
      <c r="A126" s="11"/>
      <c r="B126" s="6"/>
      <c r="C126" s="6"/>
      <c r="D126" s="6"/>
      <c r="E126" s="6"/>
      <c r="F126" s="6"/>
      <c r="G126" s="6"/>
      <c r="H126" s="6"/>
      <c r="J126" s="23"/>
    </row>
    <row r="127" spans="1:10" ht="12.75">
      <c r="A127" s="11"/>
      <c r="B127" s="6"/>
      <c r="C127" s="6"/>
      <c r="D127" s="6"/>
      <c r="E127" s="6"/>
      <c r="F127" s="6"/>
      <c r="G127" s="6"/>
      <c r="H127" s="6"/>
      <c r="J127" s="23"/>
    </row>
    <row r="128" spans="1:10" ht="12.75">
      <c r="A128" s="11"/>
      <c r="B128" s="6"/>
      <c r="C128" s="6"/>
      <c r="D128" s="6"/>
      <c r="E128" s="6"/>
      <c r="F128" s="6"/>
      <c r="G128" s="6"/>
      <c r="H128" s="6"/>
      <c r="J128" s="23"/>
    </row>
    <row r="129" spans="1:10" ht="12.75">
      <c r="A129" s="11"/>
      <c r="B129" s="6"/>
      <c r="C129" s="6"/>
      <c r="D129" s="6"/>
      <c r="E129" s="6"/>
      <c r="F129" s="6"/>
      <c r="G129" s="6"/>
      <c r="H129" s="6"/>
      <c r="J129" s="23"/>
    </row>
    <row r="130" spans="1:10" ht="12.75">
      <c r="A130" s="11"/>
      <c r="B130" s="6"/>
      <c r="C130" s="6"/>
      <c r="D130" s="6"/>
      <c r="E130" s="6"/>
      <c r="F130" s="6"/>
      <c r="G130" s="6"/>
      <c r="H130" s="6"/>
      <c r="J130" s="23"/>
    </row>
    <row r="131" spans="1:10" ht="12.75">
      <c r="A131" s="11"/>
      <c r="B131" s="6"/>
      <c r="C131" s="6"/>
      <c r="D131" s="6"/>
      <c r="E131" s="6"/>
      <c r="F131" s="6"/>
      <c r="G131" s="6"/>
      <c r="H131" s="6"/>
      <c r="J131" s="23"/>
    </row>
    <row r="132" spans="1:10" ht="12.75">
      <c r="A132" s="11"/>
      <c r="B132" s="6"/>
      <c r="C132" s="6"/>
      <c r="D132" s="6"/>
      <c r="E132" s="6"/>
      <c r="F132" s="6"/>
      <c r="G132" s="6"/>
      <c r="H132" s="6"/>
      <c r="J132" s="23"/>
    </row>
    <row r="133" spans="1:10" ht="12.75">
      <c r="A133" s="11"/>
      <c r="B133" s="6"/>
      <c r="C133" s="6"/>
      <c r="D133" s="6"/>
      <c r="E133" s="6"/>
      <c r="F133" s="6"/>
      <c r="G133" s="6"/>
      <c r="H133" s="6"/>
      <c r="J133" s="23"/>
    </row>
    <row r="134" spans="1:10" ht="12.75">
      <c r="A134" s="11"/>
      <c r="B134" s="6"/>
      <c r="C134" s="6"/>
      <c r="D134" s="6"/>
      <c r="E134" s="6"/>
      <c r="F134" s="6"/>
      <c r="G134" s="6"/>
      <c r="H134" s="6"/>
      <c r="J134" s="23"/>
    </row>
    <row r="135" spans="1:10" ht="12.75">
      <c r="A135" s="11"/>
      <c r="B135" s="6"/>
      <c r="C135" s="6"/>
      <c r="D135" s="6"/>
      <c r="E135" s="6"/>
      <c r="F135" s="6"/>
      <c r="G135" s="6"/>
      <c r="H135" s="6"/>
      <c r="J135" s="23"/>
    </row>
    <row r="136" spans="1:10" ht="12.75">
      <c r="A136" s="11"/>
      <c r="B136" s="6"/>
      <c r="C136" s="6"/>
      <c r="D136" s="6"/>
      <c r="E136" s="6"/>
      <c r="F136" s="6"/>
      <c r="G136" s="6"/>
      <c r="H136" s="6"/>
      <c r="J136" s="23"/>
    </row>
    <row r="137" spans="1:10" ht="12.75">
      <c r="A137" s="11"/>
      <c r="B137" s="6"/>
      <c r="C137" s="6"/>
      <c r="D137" s="6"/>
      <c r="E137" s="6"/>
      <c r="F137" s="6"/>
      <c r="G137" s="6"/>
      <c r="H137" s="6"/>
      <c r="J137" s="23"/>
    </row>
    <row r="138" spans="1:10" ht="12.75">
      <c r="A138" s="11"/>
      <c r="B138" s="6"/>
      <c r="C138" s="6"/>
      <c r="D138" s="6"/>
      <c r="E138" s="6"/>
      <c r="F138" s="6"/>
      <c r="G138" s="6"/>
      <c r="H138" s="6"/>
      <c r="J138" s="23"/>
    </row>
    <row r="139" spans="1:10" ht="12.75">
      <c r="A139" s="11"/>
      <c r="B139" s="6"/>
      <c r="C139" s="6"/>
      <c r="D139" s="6"/>
      <c r="E139" s="6"/>
      <c r="F139" s="6"/>
      <c r="G139" s="6"/>
      <c r="H139" s="6"/>
      <c r="J139" s="23"/>
    </row>
    <row r="140" spans="1:10" ht="12.75">
      <c r="A140" s="11"/>
      <c r="B140" s="6"/>
      <c r="C140" s="6"/>
      <c r="D140" s="6"/>
      <c r="E140" s="6"/>
      <c r="F140" s="6"/>
      <c r="G140" s="6"/>
      <c r="H140" s="6"/>
      <c r="J140" s="23"/>
    </row>
    <row r="141" spans="1:10" ht="12.75">
      <c r="A141" s="11"/>
      <c r="B141" s="6"/>
      <c r="C141" s="6"/>
      <c r="D141" s="6"/>
      <c r="E141" s="6"/>
      <c r="F141" s="6"/>
      <c r="G141" s="6"/>
      <c r="H141" s="6"/>
      <c r="J141" s="23"/>
    </row>
    <row r="142" spans="1:10" ht="12.75">
      <c r="A142" s="11"/>
      <c r="B142" s="6"/>
      <c r="C142" s="6"/>
      <c r="D142" s="6"/>
      <c r="E142" s="6"/>
      <c r="F142" s="6"/>
      <c r="G142" s="6"/>
      <c r="H142" s="6"/>
      <c r="J142" s="23"/>
    </row>
    <row r="143" spans="1:10" ht="12.75">
      <c r="A143" s="11"/>
      <c r="B143" s="6"/>
      <c r="C143" s="6"/>
      <c r="D143" s="6"/>
      <c r="E143" s="6"/>
      <c r="F143" s="6"/>
      <c r="G143" s="6"/>
      <c r="H143" s="6"/>
      <c r="J143" s="23"/>
    </row>
    <row r="144" spans="1:10" ht="12.75">
      <c r="A144" s="11"/>
      <c r="B144" s="6"/>
      <c r="C144" s="6"/>
      <c r="D144" s="6"/>
      <c r="E144" s="6"/>
      <c r="F144" s="6"/>
      <c r="G144" s="6"/>
      <c r="H144" s="6"/>
      <c r="J144" s="23"/>
    </row>
    <row r="145" spans="1:10" ht="12.75">
      <c r="A145" s="11"/>
      <c r="B145" s="6"/>
      <c r="C145" s="6"/>
      <c r="D145" s="6"/>
      <c r="E145" s="6"/>
      <c r="F145" s="6"/>
      <c r="G145" s="6"/>
      <c r="H145" s="6"/>
      <c r="J145" s="23"/>
    </row>
    <row r="146" spans="1:10" ht="12.75">
      <c r="A146" s="11"/>
      <c r="B146" s="6"/>
      <c r="C146" s="6"/>
      <c r="D146" s="6"/>
      <c r="E146" s="6"/>
      <c r="F146" s="6"/>
      <c r="G146" s="6"/>
      <c r="H146" s="6"/>
      <c r="J146" s="23"/>
    </row>
    <row r="147" spans="1:10" ht="12.75">
      <c r="A147" s="11"/>
      <c r="B147" s="6"/>
      <c r="C147" s="6"/>
      <c r="D147" s="6"/>
      <c r="E147" s="6"/>
      <c r="F147" s="6"/>
      <c r="G147" s="6"/>
      <c r="H147" s="6"/>
      <c r="J147" s="23"/>
    </row>
    <row r="148" spans="1:10" ht="12.75">
      <c r="A148" s="11"/>
      <c r="B148" s="6"/>
      <c r="C148" s="6"/>
      <c r="D148" s="6"/>
      <c r="E148" s="6"/>
      <c r="F148" s="6"/>
      <c r="G148" s="6"/>
      <c r="H148" s="6"/>
      <c r="J148" s="23"/>
    </row>
    <row r="149" spans="1:10" ht="12.75">
      <c r="A149" s="11"/>
      <c r="B149" s="6"/>
      <c r="C149" s="6"/>
      <c r="D149" s="6"/>
      <c r="E149" s="6"/>
      <c r="F149" s="6"/>
      <c r="G149" s="6"/>
      <c r="H149" s="6"/>
      <c r="J149" s="23"/>
    </row>
    <row r="150" spans="1:10" ht="12.75">
      <c r="A150" s="11"/>
      <c r="B150" s="6"/>
      <c r="C150" s="6"/>
      <c r="D150" s="6"/>
      <c r="E150" s="6"/>
      <c r="F150" s="6"/>
      <c r="G150" s="6"/>
      <c r="H150" s="6"/>
      <c r="J150" s="23"/>
    </row>
    <row r="151" spans="1:10" ht="12.75">
      <c r="A151" s="11"/>
      <c r="B151" s="6"/>
      <c r="C151" s="6"/>
      <c r="D151" s="6"/>
      <c r="E151" s="6"/>
      <c r="F151" s="6"/>
      <c r="G151" s="6"/>
      <c r="H151" s="6"/>
      <c r="J151" s="23"/>
    </row>
    <row r="152" spans="1:10" ht="12.75">
      <c r="A152" s="11"/>
      <c r="B152" s="6"/>
      <c r="C152" s="6"/>
      <c r="D152" s="6"/>
      <c r="E152" s="6"/>
      <c r="F152" s="6"/>
      <c r="G152" s="6"/>
      <c r="H152" s="6"/>
      <c r="J152" s="23"/>
    </row>
    <row r="153" spans="1:10" ht="12.75">
      <c r="A153" s="11"/>
      <c r="B153" s="6"/>
      <c r="C153" s="6"/>
      <c r="D153" s="6"/>
      <c r="E153" s="6"/>
      <c r="F153" s="6"/>
      <c r="G153" s="6"/>
      <c r="H153" s="6"/>
      <c r="J153" s="23"/>
    </row>
    <row r="154" spans="1:10" ht="12.75">
      <c r="A154" s="12"/>
      <c r="J154" s="23"/>
    </row>
    <row r="155" spans="1:10" ht="12.75">
      <c r="A155" s="12"/>
      <c r="J155" s="23"/>
    </row>
    <row r="156" spans="1:10" ht="12.75">
      <c r="A156" s="12"/>
      <c r="J156" s="23"/>
    </row>
    <row r="157" spans="1:10" ht="12.75">
      <c r="A157" s="12"/>
      <c r="J157" s="23"/>
    </row>
    <row r="158" spans="1:10" ht="12.75">
      <c r="A158" s="12"/>
      <c r="J158" s="23"/>
    </row>
    <row r="159" spans="1:10" ht="12.75">
      <c r="A159" s="12"/>
      <c r="J159" s="23"/>
    </row>
    <row r="160" spans="1:10" ht="12.75">
      <c r="A160" s="12"/>
      <c r="J160" s="23"/>
    </row>
    <row r="161" spans="1:10" ht="12.75">
      <c r="A161" s="12"/>
      <c r="J161" s="23"/>
    </row>
    <row r="162" spans="1:10" ht="12.75">
      <c r="A162" s="12"/>
      <c r="J162" s="23"/>
    </row>
    <row r="163" spans="1:10" ht="12.75">
      <c r="A163" s="12"/>
      <c r="J163" s="23"/>
    </row>
    <row r="164" spans="1:10" ht="12.75">
      <c r="A164" s="12"/>
      <c r="J164" s="23"/>
    </row>
    <row r="165" spans="1:10" ht="12.75">
      <c r="A165" s="12"/>
      <c r="J165" s="23"/>
    </row>
    <row r="166" spans="1:10" ht="12.75">
      <c r="A166" s="12"/>
      <c r="J166" s="23"/>
    </row>
    <row r="167" spans="1:10" ht="12.75">
      <c r="A167" s="12"/>
      <c r="J167" s="23"/>
    </row>
    <row r="168" spans="1:10" ht="12.75">
      <c r="A168" s="12"/>
      <c r="J168" s="23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</sheetData>
  <sheetProtection/>
  <mergeCells count="108">
    <mergeCell ref="C103:D103"/>
    <mergeCell ref="C104:D104"/>
    <mergeCell ref="C105:D105"/>
    <mergeCell ref="C70:D70"/>
    <mergeCell ref="C71:D71"/>
    <mergeCell ref="C94:D94"/>
    <mergeCell ref="C74:D74"/>
    <mergeCell ref="C81:D81"/>
    <mergeCell ref="C82:D82"/>
    <mergeCell ref="C95:D95"/>
    <mergeCell ref="C64:D64"/>
    <mergeCell ref="C66:D66"/>
    <mergeCell ref="C67:D67"/>
    <mergeCell ref="C43:D43"/>
    <mergeCell ref="C54:D54"/>
    <mergeCell ref="C59:D59"/>
    <mergeCell ref="C56:D56"/>
    <mergeCell ref="C61:D61"/>
    <mergeCell ref="C47:D47"/>
    <mergeCell ref="C62:D62"/>
    <mergeCell ref="C98:D98"/>
    <mergeCell ref="C68:D68"/>
    <mergeCell ref="C69:D69"/>
    <mergeCell ref="C90:D90"/>
    <mergeCell ref="C91:D91"/>
    <mergeCell ref="C60:D60"/>
    <mergeCell ref="C96:D96"/>
    <mergeCell ref="C92:D92"/>
    <mergeCell ref="C80:D80"/>
    <mergeCell ref="C73:D73"/>
    <mergeCell ref="C63:D63"/>
    <mergeCell ref="C13:D13"/>
    <mergeCell ref="C44:D44"/>
    <mergeCell ref="C33:D33"/>
    <mergeCell ref="C34:D34"/>
    <mergeCell ref="C36:D36"/>
    <mergeCell ref="C52:D52"/>
    <mergeCell ref="C20:D20"/>
    <mergeCell ref="C48:D48"/>
    <mergeCell ref="C58:D58"/>
    <mergeCell ref="C28:D28"/>
    <mergeCell ref="C40:D40"/>
    <mergeCell ref="C41:D41"/>
    <mergeCell ref="C42:D42"/>
    <mergeCell ref="C53:D53"/>
    <mergeCell ref="C57:D57"/>
    <mergeCell ref="C51:D51"/>
    <mergeCell ref="C37:D37"/>
    <mergeCell ref="C17:D17"/>
    <mergeCell ref="C84:D84"/>
    <mergeCell ref="C88:D88"/>
    <mergeCell ref="C85:D85"/>
    <mergeCell ref="C86:D86"/>
    <mergeCell ref="C87:D87"/>
    <mergeCell ref="C26:D26"/>
    <mergeCell ref="C30:D30"/>
    <mergeCell ref="C76:D76"/>
    <mergeCell ref="C77:D77"/>
    <mergeCell ref="C12:D12"/>
    <mergeCell ref="C49:D49"/>
    <mergeCell ref="C18:D18"/>
    <mergeCell ref="C19:D19"/>
    <mergeCell ref="C21:D21"/>
    <mergeCell ref="C15:D15"/>
    <mergeCell ref="C46:D46"/>
    <mergeCell ref="C22:D22"/>
    <mergeCell ref="C23:D23"/>
    <mergeCell ref="C24:D24"/>
    <mergeCell ref="C108:D108"/>
    <mergeCell ref="C7:D7"/>
    <mergeCell ref="C8:D8"/>
    <mergeCell ref="B6:G6"/>
    <mergeCell ref="C39:D39"/>
    <mergeCell ref="C11:D11"/>
    <mergeCell ref="C14:D14"/>
    <mergeCell ref="C27:D27"/>
    <mergeCell ref="C16:D16"/>
    <mergeCell ref="C10:D10"/>
    <mergeCell ref="C110:D110"/>
    <mergeCell ref="C97:D97"/>
    <mergeCell ref="C83:D83"/>
    <mergeCell ref="C89:D89"/>
    <mergeCell ref="C107:D107"/>
    <mergeCell ref="C100:D100"/>
    <mergeCell ref="C101:D101"/>
    <mergeCell ref="C102:D102"/>
    <mergeCell ref="C99:D99"/>
    <mergeCell ref="C93:D93"/>
    <mergeCell ref="C78:D78"/>
    <mergeCell ref="C79:D79"/>
    <mergeCell ref="C31:D31"/>
    <mergeCell ref="C25:D25"/>
    <mergeCell ref="C35:D35"/>
    <mergeCell ref="C72:D72"/>
    <mergeCell ref="C50:D50"/>
    <mergeCell ref="C38:D38"/>
    <mergeCell ref="C45:D45"/>
    <mergeCell ref="C32:D32"/>
    <mergeCell ref="C106:D106"/>
    <mergeCell ref="C1:J2"/>
    <mergeCell ref="C111:D111"/>
    <mergeCell ref="A4:J4"/>
    <mergeCell ref="A5:J5"/>
    <mergeCell ref="B9:J9"/>
    <mergeCell ref="B55:J55"/>
    <mergeCell ref="B75:J75"/>
    <mergeCell ref="C109:D109"/>
    <mergeCell ref="C29:D29"/>
  </mergeCells>
  <printOptions/>
  <pageMargins left="1.062992125984252" right="0.2362204724409449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M.Pavlova</dc:creator>
  <cp:keywords/>
  <dc:description/>
  <cp:lastModifiedBy>V.Mostyaev</cp:lastModifiedBy>
  <cp:lastPrinted>2016-01-22T01:53:24Z</cp:lastPrinted>
  <dcterms:created xsi:type="dcterms:W3CDTF">2009-11-02T20:55:47Z</dcterms:created>
  <dcterms:modified xsi:type="dcterms:W3CDTF">2017-01-29T23:44:39Z</dcterms:modified>
  <cp:category/>
  <cp:version/>
  <cp:contentType/>
  <cp:contentStatus/>
</cp:coreProperties>
</file>